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2022\февраль\24.02.2022\інші питання\1. водоканал\"/>
    </mc:Choice>
  </mc:AlternateContent>
  <bookViews>
    <workbookView xWindow="0" yWindow="0" windowWidth="20490" windowHeight="7620"/>
  </bookViews>
  <sheets>
    <sheet name="4" sheetId="12" r:id="rId1"/>
    <sheet name="5" sheetId="11" r:id="rId2"/>
  </sheets>
  <definedNames>
    <definedName name="_xlnm.Print_Titles" localSheetId="0">'4'!$15:$19</definedName>
    <definedName name="_xlnm.Print_Titles" localSheetId="1">'5'!$13:$17</definedName>
    <definedName name="_xlnm.Print_Area" localSheetId="0">'4'!$A$1:$V$98</definedName>
    <definedName name="_xlnm.Print_Area" localSheetId="1">'5'!$A$1:$U$74</definedName>
  </definedNames>
  <calcPr calcId="162913" fullCalcOnLoad="1"/>
</workbook>
</file>

<file path=xl/calcChain.xml><?xml version="1.0" encoding="utf-8"?>
<calcChain xmlns="http://schemas.openxmlformats.org/spreadsheetml/2006/main">
  <c r="V23" i="12" l="1"/>
  <c r="S23" i="12" s="1"/>
  <c r="S29" i="12" s="1"/>
  <c r="S57" i="12" s="1"/>
  <c r="S92" i="12" s="1"/>
  <c r="L64" i="12"/>
  <c r="N32" i="12"/>
  <c r="D24" i="12"/>
  <c r="U49" i="11"/>
  <c r="R49" i="11" s="1"/>
  <c r="R50" i="11" s="1"/>
  <c r="I31" i="11"/>
  <c r="M22" i="11"/>
  <c r="T22" i="11"/>
  <c r="T45" i="11" s="1"/>
  <c r="T68" i="11" s="1"/>
  <c r="U22" i="11"/>
  <c r="S22" i="11"/>
  <c r="U21" i="11"/>
  <c r="N20" i="11"/>
  <c r="N22" i="11" s="1"/>
  <c r="N45" i="11" s="1"/>
  <c r="N68" i="11" s="1"/>
  <c r="M61" i="12"/>
  <c r="E61" i="12"/>
  <c r="M60" i="12"/>
  <c r="M65" i="12" s="1"/>
  <c r="N60" i="12"/>
  <c r="N65" i="12" s="1"/>
  <c r="N91" i="12" s="1"/>
  <c r="E60" i="12"/>
  <c r="I32" i="12"/>
  <c r="D32" i="12"/>
  <c r="E22" i="12"/>
  <c r="V86" i="12"/>
  <c r="U86" i="12"/>
  <c r="T86" i="12"/>
  <c r="S86" i="12"/>
  <c r="R86" i="12"/>
  <c r="Q86" i="12"/>
  <c r="N86" i="12"/>
  <c r="K86" i="12"/>
  <c r="J86" i="12"/>
  <c r="I86" i="12"/>
  <c r="H86" i="12"/>
  <c r="H91" i="12" s="1"/>
  <c r="G86" i="12"/>
  <c r="F86" i="12"/>
  <c r="D86" i="12"/>
  <c r="E85" i="12"/>
  <c r="M85" i="12" s="1"/>
  <c r="E84" i="12"/>
  <c r="M84" i="12" s="1"/>
  <c r="E83" i="12"/>
  <c r="M83" i="12" s="1"/>
  <c r="E82" i="12"/>
  <c r="L82" i="12"/>
  <c r="P81" i="12"/>
  <c r="E81" i="12"/>
  <c r="L81" i="12" s="1"/>
  <c r="E80" i="12"/>
  <c r="L80" i="12"/>
  <c r="O79" i="12"/>
  <c r="E79" i="12"/>
  <c r="L79" i="12"/>
  <c r="O78" i="12"/>
  <c r="O86" i="12" s="1"/>
  <c r="O91" i="12" s="1"/>
  <c r="E78" i="12"/>
  <c r="E86" i="12" s="1"/>
  <c r="V65" i="12"/>
  <c r="U65" i="12"/>
  <c r="U91" i="12" s="1"/>
  <c r="T65" i="12"/>
  <c r="S65" i="12"/>
  <c r="S91" i="12"/>
  <c r="R65" i="12"/>
  <c r="Q65" i="12"/>
  <c r="Q91" i="12"/>
  <c r="P65" i="12"/>
  <c r="P91" i="12" s="1"/>
  <c r="O65" i="12"/>
  <c r="K65" i="12"/>
  <c r="J65" i="12"/>
  <c r="J91" i="12"/>
  <c r="J92" i="12" s="1"/>
  <c r="I65" i="12"/>
  <c r="H65" i="12"/>
  <c r="G65" i="12"/>
  <c r="F65" i="12"/>
  <c r="F91" i="12" s="1"/>
  <c r="D64" i="12"/>
  <c r="E64" i="12"/>
  <c r="D63" i="12"/>
  <c r="E63" i="12" s="1"/>
  <c r="L63" i="12" s="1"/>
  <c r="D62" i="12"/>
  <c r="E62" i="12"/>
  <c r="L62" i="12" s="1"/>
  <c r="V44" i="12"/>
  <c r="U44" i="12"/>
  <c r="T44" i="12"/>
  <c r="S44" i="12"/>
  <c r="Q44" i="12"/>
  <c r="P44" i="12"/>
  <c r="O44" i="12"/>
  <c r="O57" i="12" s="1"/>
  <c r="N44" i="12"/>
  <c r="K44" i="12"/>
  <c r="J44" i="12"/>
  <c r="I44" i="12"/>
  <c r="H44" i="12"/>
  <c r="G44" i="12"/>
  <c r="F44" i="12"/>
  <c r="D44" i="12"/>
  <c r="E43" i="12"/>
  <c r="R43" i="12" s="1"/>
  <c r="R44" i="12" s="1"/>
  <c r="E42" i="12"/>
  <c r="L42" i="12" s="1"/>
  <c r="E41" i="12"/>
  <c r="L41" i="12"/>
  <c r="E40" i="12"/>
  <c r="L40" i="12" s="1"/>
  <c r="E39" i="12"/>
  <c r="L39" i="12"/>
  <c r="E38" i="12"/>
  <c r="E44" i="12" s="1"/>
  <c r="M37" i="12"/>
  <c r="M44" i="12"/>
  <c r="L32" i="12"/>
  <c r="K29" i="12"/>
  <c r="K57" i="12" s="1"/>
  <c r="K92" i="12" s="1"/>
  <c r="J29" i="12"/>
  <c r="I29" i="12"/>
  <c r="H29" i="12"/>
  <c r="G29" i="12"/>
  <c r="G57" i="12"/>
  <c r="F29" i="12"/>
  <c r="F57" i="12" s="1"/>
  <c r="F92" i="12" s="1"/>
  <c r="R28" i="12"/>
  <c r="R29" i="12" s="1"/>
  <c r="R57" i="12" s="1"/>
  <c r="R92" i="12" s="1"/>
  <c r="E28" i="12"/>
  <c r="L28" i="12"/>
  <c r="E27" i="12"/>
  <c r="L27" i="12" s="1"/>
  <c r="Q26" i="12"/>
  <c r="E26" i="12"/>
  <c r="L26" i="12" s="1"/>
  <c r="Q25" i="12"/>
  <c r="E25" i="12"/>
  <c r="L25" i="12"/>
  <c r="Q24" i="12"/>
  <c r="Q29" i="12" s="1"/>
  <c r="Q57" i="12" s="1"/>
  <c r="Q92" i="12" s="1"/>
  <c r="P29" i="12"/>
  <c r="P57" i="12" s="1"/>
  <c r="O29" i="12"/>
  <c r="V22" i="12"/>
  <c r="U29" i="12"/>
  <c r="U57" i="12" s="1"/>
  <c r="U92" i="12" s="1"/>
  <c r="R91" i="12"/>
  <c r="T91" i="12"/>
  <c r="V91" i="12"/>
  <c r="T29" i="12"/>
  <c r="T57" i="12"/>
  <c r="T92" i="12" s="1"/>
  <c r="P80" i="12"/>
  <c r="P86" i="12"/>
  <c r="E24" i="12"/>
  <c r="L24" i="12"/>
  <c r="D25" i="11"/>
  <c r="D45" i="11" s="1"/>
  <c r="D68" i="11" s="1"/>
  <c r="J25" i="11"/>
  <c r="L25" i="11"/>
  <c r="M25" i="11"/>
  <c r="M45" i="11" s="1"/>
  <c r="N25" i="11"/>
  <c r="O25" i="11"/>
  <c r="P25" i="11"/>
  <c r="Q25" i="11"/>
  <c r="R25" i="11"/>
  <c r="S25" i="11"/>
  <c r="T25" i="11"/>
  <c r="U25" i="11"/>
  <c r="I25" i="11"/>
  <c r="T50" i="11"/>
  <c r="S50" i="11"/>
  <c r="D50" i="11"/>
  <c r="D67" i="11" s="1"/>
  <c r="Q50" i="11"/>
  <c r="Q67" i="11"/>
  <c r="P50" i="11"/>
  <c r="P67" i="11" s="1"/>
  <c r="O50" i="11"/>
  <c r="O67" i="11"/>
  <c r="M49" i="11"/>
  <c r="E49" i="11"/>
  <c r="M48" i="11"/>
  <c r="M50" i="11" s="1"/>
  <c r="M67" i="11" s="1"/>
  <c r="N48" i="11"/>
  <c r="N50" i="11" s="1"/>
  <c r="N67" i="11" s="1"/>
  <c r="E48" i="11"/>
  <c r="E50" i="11"/>
  <c r="E67" i="11" s="1"/>
  <c r="I45" i="11"/>
  <c r="I68" i="11" s="1"/>
  <c r="Q31" i="11"/>
  <c r="P31" i="11"/>
  <c r="O31" i="11"/>
  <c r="N31" i="11"/>
  <c r="K68" i="11"/>
  <c r="M30" i="11"/>
  <c r="M31" i="11"/>
  <c r="D22" i="11"/>
  <c r="R22" i="11" s="1"/>
  <c r="R45" i="11" s="1"/>
  <c r="R68" i="11" s="1"/>
  <c r="Q22" i="11"/>
  <c r="P22" i="11"/>
  <c r="O22" i="11"/>
  <c r="O45" i="11" s="1"/>
  <c r="O68" i="11" s="1"/>
  <c r="R21" i="11"/>
  <c r="L45" i="11"/>
  <c r="L68" i="11" s="1"/>
  <c r="E20" i="11"/>
  <c r="Q45" i="11"/>
  <c r="Q68" i="11" s="1"/>
  <c r="P45" i="11"/>
  <c r="N29" i="12"/>
  <c r="N57" i="12" s="1"/>
  <c r="E23" i="12"/>
  <c r="D23" i="12" s="1"/>
  <c r="L78" i="12"/>
  <c r="L86" i="12" s="1"/>
  <c r="G91" i="12"/>
  <c r="G92" i="12" s="1"/>
  <c r="I91" i="12"/>
  <c r="K91" i="12"/>
  <c r="I57" i="12"/>
  <c r="I92" i="12" s="1"/>
  <c r="L43" i="12"/>
  <c r="H57" i="12"/>
  <c r="H92" i="12" s="1"/>
  <c r="J57" i="12"/>
  <c r="D65" i="12"/>
  <c r="D91" i="12" s="1"/>
  <c r="S45" i="11"/>
  <c r="S68" i="11"/>
  <c r="U45" i="11"/>
  <c r="U68" i="11" s="1"/>
  <c r="M23" i="12" l="1"/>
  <c r="M29" i="12" s="1"/>
  <c r="M57" i="12" s="1"/>
  <c r="D29" i="12"/>
  <c r="D57" i="12" s="1"/>
  <c r="D92" i="12" s="1"/>
  <c r="N92" i="12"/>
  <c r="M91" i="12"/>
  <c r="P68" i="11"/>
  <c r="M68" i="11"/>
  <c r="P92" i="12"/>
  <c r="L65" i="12"/>
  <c r="L91" i="12" s="1"/>
  <c r="L29" i="12"/>
  <c r="L57" i="12" s="1"/>
  <c r="L92" i="12" s="1"/>
  <c r="O92" i="12"/>
  <c r="M86" i="12"/>
  <c r="V29" i="12"/>
  <c r="V57" i="12" s="1"/>
  <c r="V92" i="12" s="1"/>
  <c r="E29" i="12"/>
  <c r="E57" i="12" s="1"/>
  <c r="E92" i="12" s="1"/>
  <c r="E65" i="12"/>
  <c r="E91" i="12" s="1"/>
  <c r="L38" i="12"/>
  <c r="L44" i="12" s="1"/>
  <c r="Y57" i="12"/>
  <c r="U50" i="11"/>
  <c r="M92" i="12" l="1"/>
  <c r="E68" i="11"/>
  <c r="E45" i="11"/>
  <c r="E22" i="11"/>
</calcChain>
</file>

<file path=xl/sharedStrings.xml><?xml version="1.0" encoding="utf-8"?>
<sst xmlns="http://schemas.openxmlformats.org/spreadsheetml/2006/main" count="321" uniqueCount="209">
  <si>
    <t>№ з/п</t>
  </si>
  <si>
    <t>(підпис)</t>
  </si>
  <si>
    <t>І кв.</t>
  </si>
  <si>
    <t>ІІ кв.</t>
  </si>
  <si>
    <t>ІІІ кв.</t>
  </si>
  <si>
    <t>ІV кв.</t>
  </si>
  <si>
    <t xml:space="preserve">загальна сума </t>
  </si>
  <si>
    <t>виробничі інвестиції з прибутку</t>
  </si>
  <si>
    <t>що не підлягають поверненню</t>
  </si>
  <si>
    <t>що підлягають поверненню</t>
  </si>
  <si>
    <t>отримані у планованому періоді бюджетні кошти, що не підлягають поверненню</t>
  </si>
  <si>
    <t xml:space="preserve">ПОГОДЖЕНО </t>
  </si>
  <si>
    <t>(найменування органу місцевого самоврядування)</t>
  </si>
  <si>
    <t xml:space="preserve">ЗАТВЕРДЖЕНО                         </t>
  </si>
  <si>
    <t>"____"_______________ 20____ року</t>
  </si>
  <si>
    <t xml:space="preserve">(найменування ліцензіата) </t>
  </si>
  <si>
    <t>з урахуванням:</t>
  </si>
  <si>
    <t>І</t>
  </si>
  <si>
    <t>Заходи щодо підвищення екологічної безпеки та охорони навколишнього середовища, з них:</t>
  </si>
  <si>
    <t>Заходи щодо модернізації та закупівлі транспортних засобів спеціального та спеціалізованого призначення, з них:</t>
  </si>
  <si>
    <t>Інші заходи, з них:</t>
  </si>
  <si>
    <t>ІІ</t>
  </si>
  <si>
    <t>(посада відповідального виконавця)</t>
  </si>
  <si>
    <t xml:space="preserve"> інші залучені кошти, отримані у планованому  періоді, з них:</t>
  </si>
  <si>
    <t>Заходи щодо підвищення якості послуг з централізованого водопостачання, з них:</t>
  </si>
  <si>
    <t>Усього за розділом І</t>
  </si>
  <si>
    <t>Усього за розділом ІІ</t>
  </si>
  <si>
    <t>Кількісний показник (одиниця виміру)</t>
  </si>
  <si>
    <t>Строк окупності (місяців)*</t>
  </si>
  <si>
    <t>Примітки:</t>
  </si>
  <si>
    <t xml:space="preserve">                 (підпис)</t>
  </si>
  <si>
    <t>Усього за підпунктом 1.1</t>
  </si>
  <si>
    <t>Усього за підпунктом 1.2</t>
  </si>
  <si>
    <t>Усього за підпунктом 1.3</t>
  </si>
  <si>
    <t>1.4</t>
  </si>
  <si>
    <t>Усього за підпунктом 1.4</t>
  </si>
  <si>
    <t>Усього за підпунктом 1.5</t>
  </si>
  <si>
    <t>1.5</t>
  </si>
  <si>
    <t>Усього за підпунктом 1.6</t>
  </si>
  <si>
    <t xml:space="preserve">  1.3</t>
  </si>
  <si>
    <t>1.2</t>
  </si>
  <si>
    <t>1.1</t>
  </si>
  <si>
    <t xml:space="preserve">  2.1</t>
  </si>
  <si>
    <t xml:space="preserve">  2.2</t>
  </si>
  <si>
    <t>Усього за підпунктом 2.1</t>
  </si>
  <si>
    <t xml:space="preserve"> Усього за підпунктом  2.2</t>
  </si>
  <si>
    <t>2.4</t>
  </si>
  <si>
    <t>1.6</t>
  </si>
  <si>
    <t>1.7</t>
  </si>
  <si>
    <t>Усього за підпунктом 1.7</t>
  </si>
  <si>
    <t xml:space="preserve">  1.8</t>
  </si>
  <si>
    <t>Усього за підпунктом 1.8</t>
  </si>
  <si>
    <t xml:space="preserve">  2.3</t>
  </si>
  <si>
    <t xml:space="preserve"> Усього за підпунктом 2.3</t>
  </si>
  <si>
    <t>Усього за підпунктом  2.4</t>
  </si>
  <si>
    <t>2.5</t>
  </si>
  <si>
    <t>Усього за підпунктом  2.5</t>
  </si>
  <si>
    <t>2.6</t>
  </si>
  <si>
    <t>Усього за підпунктом 2.6</t>
  </si>
  <si>
    <t>Фінансовий план використання коштів на виконання інвестиційної програми за джерелами фінансування, тис. грн (без ПДВ)</t>
  </si>
  <si>
    <t xml:space="preserve"> За способом виконання,                 тис. грн (без ПДВ)</t>
  </si>
  <si>
    <t>Найменування заходів (пооб'єктно)</t>
  </si>
  <si>
    <t>отримані у планованому періоді позичкові кошти фінансових установ, що підлягають поверненню</t>
  </si>
  <si>
    <t>Графік здійснення заходів та використання коштів на планований період,                     тис. грн (без ПДВ)</t>
  </si>
  <si>
    <t>Економічний ефект (тис. грн )**</t>
  </si>
  <si>
    <t>Заходи щодо впровадження та розвитку інформаційних технологій, з них:</t>
  </si>
  <si>
    <t>Усього за інвестиційним планом</t>
  </si>
  <si>
    <t>Заходи зі зниження питомих витрат електроенергії (енергозбереження), з них:</t>
  </si>
  <si>
    <t>Заходи щодо забезпечення технологічного обліку ресурсів, з них:</t>
  </si>
  <si>
    <t>амортизація</t>
  </si>
  <si>
    <t>господарський
(вартість матеріальних ресурсів)</t>
  </si>
  <si>
    <t>підрядний</t>
  </si>
  <si>
    <t>Економія фонду заробітної плати
(тис. грн/рік)</t>
  </si>
  <si>
    <t>Економія паливно-енергетичних ресурсів
(кВт*год/рік)</t>
  </si>
  <si>
    <t>залишкові кошти</t>
  </si>
  <si>
    <t>Додаток  5 
до  Порядку розроблення, погодження та затвердження інвестиційних програм суб'єктів господарювання у сфері централізованого водопостачання та централізованого водовідведення, ліцензування діяльності яких здійснює Національна комісія, що здійснює державне регулювання у сферах енергетики та комунальних послуг</t>
  </si>
  <si>
    <r>
      <t xml:space="preserve">       (прізвище, ім</t>
    </r>
    <r>
      <rPr>
        <sz val="9"/>
        <rFont val="Calibri"/>
        <family val="2"/>
        <charset val="204"/>
      </rPr>
      <t>’</t>
    </r>
    <r>
      <rPr>
        <sz val="9"/>
        <rFont val="Times New Roman"/>
        <family val="1"/>
        <charset val="204"/>
      </rPr>
      <t>я, по батькові)</t>
    </r>
  </si>
  <si>
    <t>від ______________________________ №___________</t>
  </si>
  <si>
    <t>(керівник ліцензіата або особа, яка виконує його обов'язки)</t>
  </si>
  <si>
    <t>ЦЕНТРАЛІЗОВАНЕ ВОДОПОСТАЧАННЯ</t>
  </si>
  <si>
    <t>ЦЕНТРАЛІЗОВАНЕ ВОДОВІДВЕДЕННЯ</t>
  </si>
  <si>
    <t>(ПІБ)</t>
  </si>
  <si>
    <t>Заходи щодо зменшення обсягу втрат, витрат води на технологічні потреби, з них:</t>
  </si>
  <si>
    <t>* Суми витрат по заходах та економічний ефект від їх упровадження  при розрахунку строку окупності враховувати без ПДВ.</t>
  </si>
  <si>
    <t>** Складові розрахунку економічного ефекту від упровадження  заходів ураховувати без ПДВ.</t>
  </si>
  <si>
    <t>Директор КП "Водоканал" Мелітопольської міської ради Запорізької області</t>
  </si>
  <si>
    <t>__________________Сергій НЕМЧЕНКО</t>
  </si>
  <si>
    <t xml:space="preserve">                                   Річний  інвестиційний план використання коштів у першому році плану розвитку  на 2022 рік</t>
  </si>
  <si>
    <t>КП "Водоканал" Мелітопольської міської ради Запорізької області</t>
  </si>
  <si>
    <t>рішення Виконавчого комітету Мелітопольської міської ради Запорізької області</t>
  </si>
  <si>
    <t xml:space="preserve">    Мелітопольський міський голова             </t>
  </si>
  <si>
    <t>Іван ФЕДОРОВ</t>
  </si>
  <si>
    <t>_____________________________</t>
  </si>
  <si>
    <t>(МП)</t>
  </si>
  <si>
    <t>1.1.1</t>
  </si>
  <si>
    <t>1.1.2</t>
  </si>
  <si>
    <t>1.1.3</t>
  </si>
  <si>
    <t>1.1.4</t>
  </si>
  <si>
    <t>1.1.5</t>
  </si>
  <si>
    <t>1.1.6</t>
  </si>
  <si>
    <t>1.1.7</t>
  </si>
  <si>
    <t>2.1.1</t>
  </si>
  <si>
    <t>2.1.2</t>
  </si>
  <si>
    <t>2.1.3</t>
  </si>
  <si>
    <t>2.1.4</t>
  </si>
  <si>
    <t>2.1.5</t>
  </si>
  <si>
    <t xml:space="preserve">1 об'єкт </t>
  </si>
  <si>
    <t>Додаток 4
до  Порядку розроблення, погодження та затвердження інвестиційних програм суб'єктів господарювання у сфері централізованого водопостачання та централізованого водовідведення, ліцензування діяльності яких здійснює Національна комісія, що здійснює державне регулювання у сферах енергетики та комунальних послуг</t>
  </si>
  <si>
    <t xml:space="preserve">рішенням виконавчого комітету Мелітопольської міської ради Запорізької області </t>
  </si>
  <si>
    <t>(посадова особа ліцензіата)</t>
  </si>
  <si>
    <t>від _________________ №_____________</t>
  </si>
  <si>
    <t>__________________________________</t>
  </si>
  <si>
    <t>Сергій НЕМЧЕНКО</t>
  </si>
  <si>
    <t xml:space="preserve">Мелітопольський міський голова </t>
  </si>
  <si>
    <t>(П.І.Б.)</t>
  </si>
  <si>
    <t>______________________________ Іван ФЕДОРОВ</t>
  </si>
  <si>
    <t xml:space="preserve">                                              (підпис)</t>
  </si>
  <si>
    <t>М.П.</t>
  </si>
  <si>
    <r>
      <t xml:space="preserve">План розвитку
 (фінансовий план довгострокової інвестиційної програми)  
на 2022 </t>
    </r>
    <r>
      <rPr>
        <b/>
        <sz val="12"/>
        <rFont val="Calibri"/>
        <family val="2"/>
        <charset val="204"/>
      </rPr>
      <t xml:space="preserve">– </t>
    </r>
    <r>
      <rPr>
        <b/>
        <sz val="12"/>
        <rFont val="Times New Roman"/>
        <family val="1"/>
        <charset val="204"/>
      </rPr>
      <t>2026  роки</t>
    </r>
  </si>
  <si>
    <t>Фінансовий план використання коштів довгострокової інвестиційної програми за джерелами фінансування,
тис. грн (без ПДВ)</t>
  </si>
  <si>
    <t xml:space="preserve"> За способом виконання,
тис. грн (без ПДВ)</t>
  </si>
  <si>
    <t>Графік здійснення заходів та використання коштів довгострокової інвестиційної програми,
 тис. грн (без ПДВ)</t>
  </si>
  <si>
    <t>Економія паливно-енергетичних ресурсів 
(кВт*год)</t>
  </si>
  <si>
    <t>Економія фонду заробітної плати,
 (тис. грн)</t>
  </si>
  <si>
    <t>Економічний ефект  (тис. грн)**</t>
  </si>
  <si>
    <t>планований період</t>
  </si>
  <si>
    <t>планований період  + 1</t>
  </si>
  <si>
    <t>планований період  + 2</t>
  </si>
  <si>
    <t>планований період  + 3</t>
  </si>
  <si>
    <t>планований період  + 4</t>
  </si>
  <si>
    <t xml:space="preserve"> залишкові кошти</t>
  </si>
  <si>
    <t>отримані у планованому періоді позичкові кошти
 фінансових установ, 
що підлягають поверненню</t>
  </si>
  <si>
    <t>інші залучені кошти, з них:</t>
  </si>
  <si>
    <t>бюджетні кошти   
(не підлягають поверненню)</t>
  </si>
  <si>
    <t>підлягають поверненню</t>
  </si>
  <si>
    <t xml:space="preserve"> не підлягають поверненню </t>
  </si>
  <si>
    <t>1.3</t>
  </si>
  <si>
    <t>1.4.1</t>
  </si>
  <si>
    <t>1.4.2</t>
  </si>
  <si>
    <t>Реконструкція збірного водоводу від свердловин до ВНС №1</t>
  </si>
  <si>
    <t>1.4.3</t>
  </si>
  <si>
    <t>Виконання реконструкції РП10 кВ (Ф-24 , Ф-25) шляхом придбання та встановлення в комірках  вакуумних  вимикачів  (проект)</t>
  </si>
  <si>
    <t>1.4.4</t>
  </si>
  <si>
    <t xml:space="preserve">Виконання реконструкції РП10/6 кВ ВНС-4 електропостачання ВНС-5 (Ф-4, Ф-7,ВЛ-1 ,ВЛ-2) шляхом придбання та встановлення в комірках  вакуумних  вимикачів  (проект) </t>
  </si>
  <si>
    <t>1.4.5</t>
  </si>
  <si>
    <t>1.4.6</t>
  </si>
  <si>
    <t xml:space="preserve">  1.7</t>
  </si>
  <si>
    <t>1.8</t>
  </si>
  <si>
    <t>Інші заходи,з них:</t>
  </si>
  <si>
    <t>2.2</t>
  </si>
  <si>
    <t>Усього за підпунктом 2.2</t>
  </si>
  <si>
    <t>2.3</t>
  </si>
  <si>
    <t>Усього за підпунктом 2.3</t>
  </si>
  <si>
    <t>Модернізація та закупівля транспортних засобів спеціального та спеціалізованого призначення, з них:</t>
  </si>
  <si>
    <t>2.1.2.1</t>
  </si>
  <si>
    <t>х </t>
  </si>
  <si>
    <t>х</t>
  </si>
  <si>
    <t>2.1.2.2</t>
  </si>
  <si>
    <t>2.5.1</t>
  </si>
  <si>
    <t>Придбання спектрофотометра для виробничої хіміко-бактеріологічної лабораторії водовідведення</t>
  </si>
  <si>
    <t>2.5.2</t>
  </si>
  <si>
    <t>Придбання прибору аналізатор рідини для виробничої хіміко-бактеріологічної лабораторії водовідведення</t>
  </si>
  <si>
    <t>2.5.3</t>
  </si>
  <si>
    <t>Виконання проектно-кошторисної документації та реконструкція електропостачання КНС №4 від підстанції "Моторна" до КНС №4 (резервна кабельна лінія 6 кВ)</t>
  </si>
  <si>
    <t>2.5.4</t>
  </si>
  <si>
    <t>Реконструкція каналізаційного колектору Д 700 мм від Приазовського магістрального каналу до ЦОС у Мелітопольському районі Запорізької області</t>
  </si>
  <si>
    <t>2.5.5</t>
  </si>
  <si>
    <t>2.5.6</t>
  </si>
  <si>
    <t>Реконструкція приймального відділення стоків КНС №5 шляхом встановлення накопичувальних резервуарів</t>
  </si>
  <si>
    <t>2.5.7</t>
  </si>
  <si>
    <t>Реконструкція приймального відділення стоків КНС №1 шляхом встановлення накопичувальних резервуарів</t>
  </si>
  <si>
    <t>2.5.8</t>
  </si>
  <si>
    <t>Реконструкція приймального відділення стоків КНС №4 шляхом встановлення накопичувальних резервуарів</t>
  </si>
  <si>
    <t>Усього за підпунктом 2.5</t>
  </si>
  <si>
    <t>Інші заходи, у т.ч.:</t>
  </si>
  <si>
    <t>Усього за інвестиційною програмою</t>
  </si>
  <si>
    <t xml:space="preserve">Примітки:  
</t>
  </si>
  <si>
    <t>** Складові розрахунку економічного ефекту від упровадження заходів ураховувати без ПДВ.</t>
  </si>
  <si>
    <t xml:space="preserve"> (прізвище, ім’я, по батькові)</t>
  </si>
  <si>
    <t>Придбання та встановлення вузлів комерційного обліку на багатоповерхові будинки міста</t>
  </si>
  <si>
    <t>Придбання та встановлення обладнання для знезалізнення води на ВНС СВКГ "Авіа С" та доочищення на ВНС №1, №2, №3</t>
  </si>
  <si>
    <t>1.4.7</t>
  </si>
  <si>
    <t>1.2.1</t>
  </si>
  <si>
    <t>Придбання та встановлення обладнання для доочищення на ВНС №1, №2, №3 та знезалізнення води на ВНС СВКГ "Авіа С"</t>
  </si>
  <si>
    <t>Виконання проектно-кошторисної документації та технічне переоснащення каналізаційної насосної станції №1 (встановлення насосного обладнання)</t>
  </si>
  <si>
    <t>Заступник директора з комерційних питань та інвестицій              ___________________                   Станков Євген Юрійович</t>
  </si>
  <si>
    <t>Заступник директора з комерційних питань та інвестицій                                                                               Станков Євген Юрійович                                        ____________________________________</t>
  </si>
  <si>
    <t xml:space="preserve">239 об'єктів </t>
  </si>
  <si>
    <t xml:space="preserve">10 об'єктів </t>
  </si>
  <si>
    <t>4 об'єкти</t>
  </si>
  <si>
    <t>Розробка проектно-кошторисної документації по об’єкту: «Встановлення системи автоматизації та диспетчеризації на існуючих  об'єктах інфраструктури водопровідно-каналізаційного господарства КП «Водоканал»  Мелітопольської міської ради Запорізької області з поетапною реалізацією»</t>
  </si>
  <si>
    <t>Встановлення системи автоматизації та диспетчеризації на існуючих об'єктах інфраструктури водопровідно-каналізаційного господарства КП «Водоканал»  Мелітопольської міської ради Запорізької області з поетапною реалізацією</t>
  </si>
  <si>
    <t>виготовлення ПКД (10 об'єктів)</t>
  </si>
  <si>
    <t xml:space="preserve">Реконструкція  напірного водогону -Тамбовська нитка </t>
  </si>
  <si>
    <t xml:space="preserve">Реконструкція  напірного водогону -Мирненська нитка </t>
  </si>
  <si>
    <t xml:space="preserve">Капітальний ремонт кабельних мереж Ф-1 ;Ф-12 електропостачання  ЦОС від  МЛ  330 2000 м кабелю з установкою сполучних муфт </t>
  </si>
  <si>
    <t>виготовлення ПКД (20 об'єктів)</t>
  </si>
  <si>
    <t xml:space="preserve">20 об'єктів </t>
  </si>
  <si>
    <t>,</t>
  </si>
  <si>
    <t>виготовлення ПКД (68 об'єктів)</t>
  </si>
  <si>
    <t xml:space="preserve">68 об'єктів </t>
  </si>
  <si>
    <t>Виконання проектно-кошторисної документації на придбання та встановлення нового насосного обладнання та автоматизованої системи керування двигунами на базі частотного перетворювача на ВНС №4</t>
  </si>
  <si>
    <t>Виконання проектно-кошторисної документації на придбання та встановлення насосного обладнання та  автоматизованої системи керування двигунами на базі частотного перетворювача на ВНС №2</t>
  </si>
  <si>
    <t>Виконання проектно-кошторисної документації на придбання та встановлення нового насосного обладнання та автоматизованої системи керування двигунами на базі частотного перетворювача на ВНС №3</t>
  </si>
  <si>
    <t xml:space="preserve">Виконання проектно-кошторисної документації на встановлення нового насосного обладнання  на ВНС№5                                                                                                                                                        </t>
  </si>
  <si>
    <t xml:space="preserve">Виконання проектно-кошторисної документації на встановлення нового насосного обладнання  на ВНС№3                                                                                                                                                        </t>
  </si>
  <si>
    <t>придбання лабораторного обладнання (ДСТУ ISO 11885-2005)) розробник</t>
  </si>
  <si>
    <t xml:space="preserve">Виконання проектно-кошторисної документації на встановлення нового насосного обладнання на каналізаційній насосній станції №5 </t>
  </si>
  <si>
    <t>Виконання проектно-кошторисної документації на встановлення нового насосного обладнання на каналізаційній насосній станції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</si>
</sst>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-* #,##0.00\ _г_р_н_._-;\-* #,##0.00\ _г_р_н_._-;_-* &quot;-&quot;??\ _г_р_н_._-;_-@_-"/>
    <numFmt numFmtId="172" formatCode="_-* #,##0.00&quot;р.&quot;_-;\-* #,##0.00&quot;р.&quot;_-;_-* &quot;-&quot;??&quot;р.&quot;_-;_-@_-"/>
  </numFmts>
  <fonts count="28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9"/>
      <color indexed="8"/>
      <name val="Times New Roman"/>
      <family val="1"/>
      <charset val="204"/>
    </font>
    <font>
      <sz val="9"/>
      <name val="Calibri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Arial Cyr"/>
      <family val="2"/>
      <charset val="204"/>
    </font>
    <font>
      <sz val="12"/>
      <name val="Arial Cyr"/>
      <family val="2"/>
      <charset val="204"/>
    </font>
    <font>
      <u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Calibri"/>
      <family val="2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name val="Arial Cyr"/>
      <family val="2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171" fontId="1" fillId="0" borderId="0" applyFont="0" applyFill="0" applyBorder="0" applyAlignment="0" applyProtection="0"/>
  </cellStyleXfs>
  <cellXfs count="279">
    <xf numFmtId="0" fontId="0" fillId="0" borderId="0" xfId="0"/>
    <xf numFmtId="172" fontId="3" fillId="0" borderId="1" xfId="0" applyNumberFormat="1" applyFont="1" applyFill="1" applyBorder="1" applyAlignment="1">
      <alignment horizontal="center"/>
    </xf>
    <xf numFmtId="172" fontId="4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/>
    <xf numFmtId="172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/>
    </xf>
    <xf numFmtId="3" fontId="4" fillId="0" borderId="1" xfId="3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4" fillId="0" borderId="0" xfId="0" applyFont="1" applyFill="1" applyBorder="1"/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/>
    <xf numFmtId="0" fontId="4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49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/>
    <xf numFmtId="0" fontId="3" fillId="0" borderId="0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172" fontId="3" fillId="0" borderId="2" xfId="0" applyNumberFormat="1" applyFont="1" applyFill="1" applyBorder="1" applyAlignment="1">
      <alignment horizontal="center" vertical="center"/>
    </xf>
    <xf numFmtId="172" fontId="3" fillId="0" borderId="3" xfId="0" applyNumberFormat="1" applyFont="1" applyFill="1" applyBorder="1" applyAlignment="1">
      <alignment horizontal="center"/>
    </xf>
    <xf numFmtId="172" fontId="4" fillId="0" borderId="4" xfId="0" applyNumberFormat="1" applyFont="1" applyFill="1" applyBorder="1" applyAlignment="1">
      <alignment horizontal="center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172" fontId="4" fillId="0" borderId="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1" xfId="1" applyFont="1" applyFill="1" applyBorder="1" applyAlignment="1" applyProtection="1">
      <alignment horizontal="center" textRotation="90" wrapText="1"/>
      <protection locked="0"/>
    </xf>
    <xf numFmtId="0" fontId="6" fillId="0" borderId="0" xfId="0" applyFont="1" applyFill="1" applyAlignment="1"/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0" fontId="4" fillId="2" borderId="0" xfId="0" applyFont="1" applyFill="1" applyBorder="1"/>
    <xf numFmtId="0" fontId="4" fillId="2" borderId="0" xfId="0" applyFont="1" applyFill="1"/>
    <xf numFmtId="0" fontId="4" fillId="0" borderId="0" xfId="0" applyFont="1" applyFill="1" applyAlignment="1">
      <alignment horizontal="left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25" fillId="0" borderId="1" xfId="0" applyNumberFormat="1" applyFont="1" applyBorder="1" applyAlignment="1">
      <alignment horizontal="left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2" fontId="4" fillId="0" borderId="1" xfId="1" applyNumberFormat="1" applyFont="1" applyFill="1" applyBorder="1" applyAlignment="1" applyProtection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/>
    </xf>
    <xf numFmtId="2" fontId="11" fillId="0" borderId="1" xfId="0" applyNumberFormat="1" applyFont="1" applyFill="1" applyBorder="1" applyAlignment="1">
      <alignment horizontal="center" vertical="top"/>
    </xf>
    <xf numFmtId="49" fontId="4" fillId="3" borderId="1" xfId="3" applyNumberFormat="1" applyFont="1" applyFill="1" applyBorder="1" applyAlignment="1">
      <alignment horizontal="left" vertical="top"/>
    </xf>
    <xf numFmtId="49" fontId="4" fillId="0" borderId="2" xfId="3" applyNumberFormat="1" applyFont="1" applyBorder="1" applyAlignment="1">
      <alignment horizontal="centerContinuous" vertical="center" wrapText="1"/>
    </xf>
    <xf numFmtId="2" fontId="12" fillId="0" borderId="1" xfId="0" applyNumberFormat="1" applyFont="1" applyFill="1" applyBorder="1" applyAlignment="1">
      <alignment horizontal="center" vertical="top"/>
    </xf>
    <xf numFmtId="172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/>
    <xf numFmtId="0" fontId="4" fillId="0" borderId="0" xfId="0" applyFont="1" applyFill="1" applyAlignment="1">
      <alignment horizontal="center" wrapText="1"/>
    </xf>
    <xf numFmtId="0" fontId="4" fillId="0" borderId="0" xfId="3" applyFont="1" applyFill="1"/>
    <xf numFmtId="0" fontId="4" fillId="0" borderId="0" xfId="3" applyFont="1" applyFill="1" applyAlignment="1">
      <alignment horizontal="left" vertical="center" wrapText="1"/>
    </xf>
    <xf numFmtId="0" fontId="14" fillId="0" borderId="0" xfId="3" applyFont="1" applyFill="1" applyAlignment="1">
      <alignment horizontal="left" vertical="center" wrapText="1"/>
    </xf>
    <xf numFmtId="0" fontId="15" fillId="0" borderId="0" xfId="3" applyFont="1" applyFill="1" applyAlignment="1">
      <alignment horizontal="left" vertical="center" wrapText="1"/>
    </xf>
    <xf numFmtId="49" fontId="17" fillId="0" borderId="0" xfId="3" applyNumberFormat="1" applyFont="1" applyFill="1" applyAlignment="1">
      <alignment vertical="top"/>
    </xf>
    <xf numFmtId="0" fontId="4" fillId="0" borderId="0" xfId="3" applyFont="1" applyFill="1" applyAlignment="1">
      <alignment vertical="top"/>
    </xf>
    <xf numFmtId="49" fontId="18" fillId="0" borderId="0" xfId="3" applyNumberFormat="1" applyFont="1" applyFill="1"/>
    <xf numFmtId="0" fontId="4" fillId="0" borderId="0" xfId="3" applyFont="1" applyFill="1" applyAlignment="1">
      <alignment wrapText="1"/>
    </xf>
    <xf numFmtId="0" fontId="5" fillId="0" borderId="0" xfId="3" applyFont="1" applyFill="1" applyAlignment="1">
      <alignment wrapText="1"/>
    </xf>
    <xf numFmtId="172" fontId="4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textRotation="90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 applyProtection="1">
      <alignment horizontal="center" vertical="center" wrapText="1"/>
    </xf>
    <xf numFmtId="2" fontId="4" fillId="0" borderId="1" xfId="3" applyNumberFormat="1" applyFont="1" applyFill="1" applyBorder="1" applyAlignment="1">
      <alignment horizontal="center" vertical="top" wrapText="1"/>
    </xf>
    <xf numFmtId="2" fontId="4" fillId="0" borderId="6" xfId="3" applyNumberFormat="1" applyFont="1" applyFill="1" applyBorder="1" applyAlignment="1">
      <alignment horizontal="center" vertical="top" wrapText="1"/>
    </xf>
    <xf numFmtId="2" fontId="3" fillId="0" borderId="6" xfId="0" applyNumberFormat="1" applyFont="1" applyFill="1" applyBorder="1" applyAlignment="1">
      <alignment horizontal="center" vertical="top"/>
    </xf>
    <xf numFmtId="2" fontId="4" fillId="0" borderId="6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/>
    <xf numFmtId="0" fontId="4" fillId="0" borderId="8" xfId="0" applyFont="1" applyFill="1" applyBorder="1"/>
    <xf numFmtId="49" fontId="4" fillId="0" borderId="1" xfId="0" applyNumberFormat="1" applyFont="1" applyFill="1" applyBorder="1" applyAlignment="1">
      <alignment horizontal="center" vertical="top"/>
    </xf>
    <xf numFmtId="3" fontId="4" fillId="0" borderId="1" xfId="3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9" fillId="0" borderId="0" xfId="0" applyFont="1" applyFill="1"/>
    <xf numFmtId="2" fontId="4" fillId="0" borderId="1" xfId="1" applyNumberFormat="1" applyFont="1" applyFill="1" applyBorder="1" applyAlignment="1" applyProtection="1">
      <alignment horizontal="center" vertical="center" wrapText="1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wrapText="1"/>
    </xf>
    <xf numFmtId="171" fontId="6" fillId="0" borderId="0" xfId="4" applyFont="1" applyFill="1" applyAlignment="1"/>
    <xf numFmtId="0" fontId="8" fillId="0" borderId="0" xfId="0" applyFont="1" applyFill="1"/>
    <xf numFmtId="0" fontId="8" fillId="0" borderId="1" xfId="1" applyNumberFormat="1" applyFont="1" applyFill="1" applyBorder="1" applyAlignment="1" applyProtection="1">
      <alignment horizontal="center" vertical="center" wrapText="1"/>
    </xf>
    <xf numFmtId="0" fontId="18" fillId="0" borderId="0" xfId="3" applyFont="1" applyFill="1" applyAlignment="1">
      <alignment horizontal="left"/>
    </xf>
    <xf numFmtId="2" fontId="4" fillId="0" borderId="1" xfId="0" applyNumberFormat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3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2" fontId="4" fillId="0" borderId="1" xfId="2" applyNumberFormat="1" applyFont="1" applyFill="1" applyBorder="1" applyAlignment="1" applyProtection="1">
      <alignment horizontal="center" vertical="center" wrapText="1"/>
    </xf>
    <xf numFmtId="2" fontId="4" fillId="0" borderId="6" xfId="3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/>
    </xf>
    <xf numFmtId="2" fontId="11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3" fontId="4" fillId="0" borderId="1" xfId="3" applyNumberFormat="1" applyFont="1" applyFill="1" applyBorder="1" applyAlignment="1">
      <alignment horizontal="center" vertical="center" wrapText="1"/>
    </xf>
    <xf numFmtId="4" fontId="4" fillId="0" borderId="1" xfId="3" applyNumberFormat="1" applyFont="1" applyFill="1" applyBorder="1" applyAlignment="1">
      <alignment horizontal="center" vertical="center" wrapText="1"/>
    </xf>
    <xf numFmtId="2" fontId="4" fillId="0" borderId="1" xfId="3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3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2" fontId="26" fillId="0" borderId="1" xfId="0" applyNumberFormat="1" applyFont="1" applyBorder="1" applyAlignment="1">
      <alignment horizontal="center" vertical="center" wrapText="1"/>
    </xf>
    <xf numFmtId="2" fontId="27" fillId="0" borderId="1" xfId="0" applyNumberFormat="1" applyFont="1" applyBorder="1" applyAlignment="1">
      <alignment horizontal="center" vertical="center" wrapText="1"/>
    </xf>
    <xf numFmtId="2" fontId="4" fillId="0" borderId="2" xfId="2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2" fontId="9" fillId="0" borderId="0" xfId="0" applyNumberFormat="1" applyFont="1" applyFill="1"/>
    <xf numFmtId="0" fontId="6" fillId="0" borderId="0" xfId="0" applyFont="1" applyFill="1" applyAlignment="1">
      <alignment horizontal="left" vertical="center"/>
    </xf>
    <xf numFmtId="171" fontId="6" fillId="0" borderId="0" xfId="4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2" fontId="12" fillId="0" borderId="1" xfId="0" applyNumberFormat="1" applyFont="1" applyFill="1" applyBorder="1" applyAlignment="1">
      <alignment horizontal="center" vertical="center"/>
    </xf>
    <xf numFmtId="2" fontId="11" fillId="0" borderId="2" xfId="2" applyNumberFormat="1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4" fillId="0" borderId="0" xfId="3" applyFont="1" applyFill="1" applyAlignment="1">
      <alignment horizontal="center" vertical="center" wrapText="1"/>
    </xf>
    <xf numFmtId="0" fontId="4" fillId="0" borderId="0" xfId="3" applyFont="1" applyFill="1" applyAlignment="1">
      <alignment vertical="center" wrapText="1"/>
    </xf>
    <xf numFmtId="0" fontId="5" fillId="0" borderId="0" xfId="3" applyFont="1" applyFill="1" applyAlignment="1">
      <alignment vertical="center" wrapText="1"/>
    </xf>
    <xf numFmtId="0" fontId="5" fillId="0" borderId="0" xfId="3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8" fillId="0" borderId="0" xfId="3" applyFont="1" applyFill="1" applyAlignment="1">
      <alignment vertical="top"/>
    </xf>
    <xf numFmtId="0" fontId="8" fillId="0" borderId="0" xfId="3" applyFont="1" applyFill="1" applyAlignment="1">
      <alignment horizontal="left"/>
    </xf>
    <xf numFmtId="0" fontId="8" fillId="0" borderId="0" xfId="3" applyFont="1" applyFill="1" applyAlignment="1">
      <alignment horizontal="left" vertical="top"/>
    </xf>
    <xf numFmtId="0" fontId="8" fillId="0" borderId="0" xfId="0" applyFont="1" applyFill="1" applyAlignment="1">
      <alignment vertical="top" wrapText="1"/>
    </xf>
    <xf numFmtId="0" fontId="2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/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20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21" fillId="0" borderId="0" xfId="0" applyFont="1" applyFill="1" applyAlignment="1">
      <alignment wrapText="1"/>
    </xf>
    <xf numFmtId="0" fontId="8" fillId="0" borderId="0" xfId="0" applyFont="1" applyAlignment="1">
      <alignment vertical="center" wrapText="1"/>
    </xf>
    <xf numFmtId="0" fontId="18" fillId="0" borderId="0" xfId="3" applyFont="1" applyFill="1" applyAlignment="1">
      <alignment horizontal="left" vertical="center" wrapText="1"/>
    </xf>
    <xf numFmtId="0" fontId="22" fillId="0" borderId="0" xfId="3" applyFont="1" applyFill="1" applyAlignment="1">
      <alignment horizontal="left" vertical="center" wrapText="1"/>
    </xf>
    <xf numFmtId="0" fontId="18" fillId="0" borderId="0" xfId="3" applyFont="1" applyFill="1" applyAlignment="1">
      <alignment vertical="center"/>
    </xf>
    <xf numFmtId="0" fontId="18" fillId="0" borderId="0" xfId="3" applyFont="1" applyFill="1"/>
    <xf numFmtId="0" fontId="18" fillId="0" borderId="0" xfId="3" applyFont="1" applyFill="1" applyAlignment="1">
      <alignment horizontal="center" vertical="center"/>
    </xf>
    <xf numFmtId="0" fontId="18" fillId="0" borderId="0" xfId="3" applyFont="1" applyFill="1" applyAlignment="1">
      <alignment horizontal="left" vertical="center"/>
    </xf>
    <xf numFmtId="0" fontId="23" fillId="0" borderId="0" xfId="0" applyFont="1" applyAlignment="1">
      <alignment wrapText="1"/>
    </xf>
    <xf numFmtId="0" fontId="11" fillId="0" borderId="1" xfId="1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2" fontId="11" fillId="0" borderId="1" xfId="0" applyNumberFormat="1" applyFont="1" applyFill="1" applyBorder="1" applyAlignment="1"/>
    <xf numFmtId="49" fontId="11" fillId="3" borderId="1" xfId="3" applyNumberFormat="1" applyFont="1" applyFill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/>
    </xf>
    <xf numFmtId="0" fontId="24" fillId="0" borderId="0" xfId="0" applyFont="1" applyAlignment="1">
      <alignment wrapText="1"/>
    </xf>
    <xf numFmtId="0" fontId="27" fillId="0" borderId="1" xfId="0" applyNumberFormat="1" applyFont="1" applyBorder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8" fillId="0" borderId="1" xfId="0" applyFont="1" applyBorder="1" applyAlignment="1">
      <alignment horizontal="left" vertical="center" wrapText="1"/>
    </xf>
    <xf numFmtId="49" fontId="4" fillId="0" borderId="1" xfId="3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horizontal="left"/>
    </xf>
    <xf numFmtId="172" fontId="17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72" fontId="3" fillId="0" borderId="1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4" fillId="0" borderId="4" xfId="1" applyNumberFormat="1" applyFont="1" applyFill="1" applyBorder="1" applyAlignment="1" applyProtection="1">
      <alignment horizontal="center" vertical="center" wrapText="1"/>
    </xf>
    <xf numFmtId="0" fontId="4" fillId="0" borderId="7" xfId="1" applyNumberFormat="1" applyFont="1" applyFill="1" applyBorder="1" applyAlignment="1" applyProtection="1">
      <alignment horizontal="center" vertical="center" wrapText="1"/>
    </xf>
    <xf numFmtId="0" fontId="4" fillId="0" borderId="6" xfId="1" applyNumberFormat="1" applyFont="1" applyFill="1" applyBorder="1" applyAlignment="1" applyProtection="1">
      <alignment horizontal="center" vertical="center" wrapText="1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72" fontId="3" fillId="0" borderId="4" xfId="0" applyNumberFormat="1" applyFont="1" applyFill="1" applyBorder="1" applyAlignment="1">
      <alignment horizontal="center"/>
    </xf>
    <xf numFmtId="172" fontId="3" fillId="0" borderId="7" xfId="0" applyNumberFormat="1" applyFont="1" applyFill="1" applyBorder="1" applyAlignment="1">
      <alignment horizontal="center"/>
    </xf>
    <xf numFmtId="172" fontId="3" fillId="0" borderId="6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textRotation="90" wrapText="1"/>
    </xf>
    <xf numFmtId="0" fontId="4" fillId="0" borderId="8" xfId="0" applyFont="1" applyFill="1" applyBorder="1" applyAlignment="1">
      <alignment horizontal="center" textRotation="90" wrapText="1"/>
    </xf>
    <xf numFmtId="0" fontId="4" fillId="0" borderId="4" xfId="1" applyFont="1" applyFill="1" applyBorder="1" applyAlignment="1" applyProtection="1">
      <alignment horizontal="center" vertical="center" wrapText="1"/>
      <protection locked="0"/>
    </xf>
    <xf numFmtId="0" fontId="4" fillId="0" borderId="6" xfId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textRotation="90" wrapText="1"/>
    </xf>
    <xf numFmtId="0" fontId="4" fillId="0" borderId="11" xfId="0" applyFont="1" applyFill="1" applyBorder="1" applyAlignment="1">
      <alignment horizontal="center" textRotation="90" wrapText="1"/>
    </xf>
    <xf numFmtId="0" fontId="4" fillId="0" borderId="2" xfId="0" applyFont="1" applyFill="1" applyBorder="1" applyAlignment="1">
      <alignment horizontal="center" textRotation="90" wrapText="1"/>
    </xf>
    <xf numFmtId="0" fontId="4" fillId="0" borderId="3" xfId="0" applyFont="1" applyFill="1" applyBorder="1" applyAlignment="1">
      <alignment horizontal="center" textRotation="90" wrapText="1"/>
    </xf>
    <xf numFmtId="0" fontId="4" fillId="0" borderId="5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18" fillId="0" borderId="0" xfId="3" applyFont="1" applyFill="1" applyAlignment="1">
      <alignment horizontal="left"/>
    </xf>
    <xf numFmtId="0" fontId="18" fillId="0" borderId="0" xfId="3" applyFont="1" applyFill="1" applyAlignment="1">
      <alignment horizontal="center" vertical="center"/>
    </xf>
    <xf numFmtId="0" fontId="10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textRotation="90" wrapText="1"/>
    </xf>
    <xf numFmtId="0" fontId="8" fillId="0" borderId="11" xfId="0" applyFont="1" applyFill="1" applyBorder="1" applyAlignment="1">
      <alignment horizontal="center" textRotation="90" wrapText="1"/>
    </xf>
    <xf numFmtId="0" fontId="8" fillId="0" borderId="2" xfId="0" applyFont="1" applyFill="1" applyBorder="1" applyAlignment="1">
      <alignment horizontal="center" textRotation="90" wrapText="1"/>
    </xf>
    <xf numFmtId="49" fontId="4" fillId="0" borderId="5" xfId="0" applyNumberFormat="1" applyFont="1" applyFill="1" applyBorder="1" applyAlignment="1">
      <alignment horizontal="center" textRotation="90" wrapText="1"/>
    </xf>
    <xf numFmtId="49" fontId="4" fillId="0" borderId="11" xfId="0" applyNumberFormat="1" applyFont="1" applyFill="1" applyBorder="1" applyAlignment="1">
      <alignment horizontal="center" textRotation="90" wrapText="1"/>
    </xf>
    <xf numFmtId="49" fontId="4" fillId="0" borderId="2" xfId="0" applyNumberFormat="1" applyFont="1" applyFill="1" applyBorder="1" applyAlignment="1">
      <alignment horizontal="center" textRotation="90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3" fillId="0" borderId="0" xfId="3" applyFont="1" applyFill="1" applyAlignment="1">
      <alignment horizontal="center" vertical="center" wrapText="1"/>
    </xf>
    <xf numFmtId="0" fontId="3" fillId="0" borderId="0" xfId="3" applyFont="1" applyFill="1" applyAlignment="1">
      <alignment horizontal="center" vertical="top" wrapText="1"/>
    </xf>
    <xf numFmtId="0" fontId="16" fillId="0" borderId="0" xfId="3" applyFont="1" applyFill="1" applyAlignment="1">
      <alignment horizontal="left" vertical="top" wrapText="1"/>
    </xf>
    <xf numFmtId="0" fontId="18" fillId="0" borderId="0" xfId="3" applyFont="1" applyFill="1" applyBorder="1" applyAlignment="1">
      <alignment horizontal="left" vertical="top" wrapText="1"/>
    </xf>
    <xf numFmtId="0" fontId="18" fillId="0" borderId="0" xfId="3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1" applyFont="1" applyFill="1" applyBorder="1" applyAlignment="1" applyProtection="1">
      <alignment horizontal="center" vertical="center" textRotation="90" wrapText="1"/>
      <protection locked="0"/>
    </xf>
    <xf numFmtId="0" fontId="4" fillId="0" borderId="1" xfId="1" applyFont="1" applyFill="1" applyBorder="1" applyAlignment="1" applyProtection="1">
      <alignment horizontal="center" textRotation="90" wrapText="1"/>
      <protection locked="0"/>
    </xf>
    <xf numFmtId="0" fontId="4" fillId="0" borderId="1" xfId="0" applyFont="1" applyFill="1" applyBorder="1" applyAlignment="1">
      <alignment horizontal="center" textRotation="90" wrapText="1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textRotation="90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</cellXfs>
  <cellStyles count="5">
    <cellStyle name="Iau?iue" xfId="1"/>
    <cellStyle name="Iau?iue 2" xfId="2"/>
    <cellStyle name="Обычный" xfId="0" builtinId="0"/>
    <cellStyle name="Обычный 2" xfId="3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8"/>
  <sheetViews>
    <sheetView tabSelected="1" view="pageBreakPreview" zoomScale="75" zoomScaleNormal="75" zoomScaleSheetLayoutView="75" workbookViewId="0">
      <selection activeCell="S23" sqref="S23"/>
    </sheetView>
  </sheetViews>
  <sheetFormatPr defaultRowHeight="15" x14ac:dyDescent="0.25"/>
  <cols>
    <col min="1" max="1" width="6" style="63" customWidth="1"/>
    <col min="2" max="2" width="27.85546875" style="102" customWidth="1"/>
    <col min="3" max="3" width="7.5703125" style="64" customWidth="1"/>
    <col min="4" max="4" width="8.42578125" style="10" customWidth="1"/>
    <col min="5" max="5" width="8.28515625" style="10" customWidth="1"/>
    <col min="6" max="6" width="5.42578125" style="4" customWidth="1"/>
    <col min="7" max="7" width="5.28515625" style="4" customWidth="1"/>
    <col min="8" max="8" width="5.42578125" style="4" customWidth="1"/>
    <col min="9" max="9" width="8.140625" style="4" customWidth="1"/>
    <col min="10" max="10" width="5.85546875" style="4" customWidth="1"/>
    <col min="11" max="11" width="8.28515625" style="4" customWidth="1"/>
    <col min="12" max="12" width="7.7109375" style="107" customWidth="1"/>
    <col min="13" max="13" width="8.7109375" style="4" customWidth="1"/>
    <col min="14" max="14" width="7.85546875" style="107" customWidth="1"/>
    <col min="15" max="15" width="7.85546875" style="10" customWidth="1"/>
    <col min="16" max="16" width="8" style="107" customWidth="1"/>
    <col min="17" max="17" width="8.5703125" style="107" customWidth="1"/>
    <col min="18" max="18" width="7.140625" style="107" customWidth="1"/>
    <col min="19" max="19" width="5.85546875" style="4" customWidth="1"/>
    <col min="20" max="20" width="8.140625" style="13" customWidth="1"/>
    <col min="21" max="21" width="8.85546875" style="13" customWidth="1"/>
    <col min="22" max="22" width="7.7109375" style="13" customWidth="1"/>
    <col min="23" max="24" width="9.140625" style="4"/>
    <col min="25" max="25" width="9.5703125" style="4" bestFit="1" customWidth="1"/>
    <col min="26" max="16384" width="9.140625" style="4"/>
  </cols>
  <sheetData>
    <row r="1" spans="1:23" ht="83.25" customHeight="1" x14ac:dyDescent="0.25">
      <c r="M1" s="65"/>
      <c r="N1" s="245" t="s">
        <v>107</v>
      </c>
      <c r="O1" s="245"/>
      <c r="P1" s="245"/>
      <c r="Q1" s="245"/>
      <c r="R1" s="245"/>
      <c r="S1" s="245"/>
      <c r="T1" s="245"/>
      <c r="U1" s="245"/>
      <c r="V1" s="245"/>
    </row>
    <row r="2" spans="1:23" ht="18.75" x14ac:dyDescent="0.2">
      <c r="B2" s="246" t="s">
        <v>11</v>
      </c>
      <c r="C2" s="246"/>
      <c r="D2" s="246"/>
      <c r="E2" s="246"/>
      <c r="F2" s="66"/>
      <c r="G2" s="66"/>
      <c r="H2" s="66"/>
      <c r="I2" s="66"/>
      <c r="J2" s="66"/>
      <c r="K2" s="66"/>
      <c r="L2" s="247" t="s">
        <v>13</v>
      </c>
      <c r="M2" s="247"/>
      <c r="N2" s="247"/>
      <c r="O2" s="145"/>
      <c r="P2" s="67"/>
      <c r="Q2" s="67"/>
      <c r="R2" s="67"/>
      <c r="S2" s="67"/>
      <c r="T2" s="67"/>
      <c r="U2" s="67"/>
      <c r="V2" s="68"/>
      <c r="W2" s="69"/>
    </row>
    <row r="3" spans="1:23" ht="38.25" customHeight="1" x14ac:dyDescent="0.2">
      <c r="B3" s="248" t="s">
        <v>108</v>
      </c>
      <c r="C3" s="248"/>
      <c r="D3" s="248"/>
      <c r="E3" s="248"/>
      <c r="F3" s="248"/>
      <c r="G3" s="248"/>
      <c r="H3" s="66"/>
      <c r="I3" s="66"/>
      <c r="J3" s="66"/>
      <c r="K3" s="66"/>
      <c r="L3" s="249" t="s">
        <v>85</v>
      </c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69"/>
    </row>
    <row r="4" spans="1:23" ht="18.75" x14ac:dyDescent="0.3">
      <c r="B4" s="152" t="s">
        <v>12</v>
      </c>
      <c r="C4" s="70"/>
      <c r="D4" s="122"/>
      <c r="E4" s="122"/>
      <c r="F4" s="71"/>
      <c r="G4" s="71"/>
      <c r="H4" s="66"/>
      <c r="I4" s="66"/>
      <c r="J4" s="66"/>
      <c r="K4" s="66"/>
      <c r="L4" s="250" t="s">
        <v>109</v>
      </c>
      <c r="M4" s="250"/>
      <c r="N4" s="250"/>
      <c r="O4" s="250"/>
      <c r="P4" s="165"/>
      <c r="Q4" s="165"/>
      <c r="R4" s="165"/>
      <c r="S4" s="165"/>
      <c r="T4" s="165"/>
      <c r="U4" s="165"/>
      <c r="V4" s="166"/>
      <c r="W4" s="69"/>
    </row>
    <row r="5" spans="1:23" ht="18.75" x14ac:dyDescent="0.3">
      <c r="B5" s="231" t="s">
        <v>110</v>
      </c>
      <c r="C5" s="231"/>
      <c r="D5" s="231"/>
      <c r="E5" s="231"/>
      <c r="F5" s="66"/>
      <c r="G5" s="66"/>
      <c r="H5" s="66"/>
      <c r="I5" s="66"/>
      <c r="J5" s="66"/>
      <c r="K5" s="66"/>
      <c r="L5" s="167" t="s">
        <v>111</v>
      </c>
      <c r="M5" s="168"/>
      <c r="N5" s="167" t="s">
        <v>112</v>
      </c>
      <c r="O5" s="169"/>
      <c r="P5" s="165"/>
      <c r="Q5" s="165"/>
      <c r="R5" s="165"/>
      <c r="S5" s="165"/>
      <c r="T5" s="165"/>
      <c r="U5" s="165"/>
      <c r="V5" s="166"/>
      <c r="W5" s="69"/>
    </row>
    <row r="6" spans="1:23" ht="18.75" x14ac:dyDescent="0.3">
      <c r="B6" s="153" t="s">
        <v>113</v>
      </c>
      <c r="C6" s="72"/>
      <c r="D6" s="122"/>
      <c r="E6" s="122"/>
      <c r="F6" s="66"/>
      <c r="G6" s="66"/>
      <c r="H6" s="66"/>
      <c r="I6" s="66"/>
      <c r="J6" s="66"/>
      <c r="K6" s="66"/>
      <c r="L6" s="167"/>
      <c r="M6" s="168" t="s">
        <v>1</v>
      </c>
      <c r="N6" s="232" t="s">
        <v>114</v>
      </c>
      <c r="O6" s="232"/>
      <c r="P6" s="165"/>
      <c r="Q6" s="165"/>
      <c r="R6" s="165"/>
      <c r="S6" s="165"/>
      <c r="T6" s="165"/>
      <c r="U6" s="165"/>
      <c r="V6" s="166"/>
      <c r="W6" s="69"/>
    </row>
    <row r="7" spans="1:23" ht="18.75" x14ac:dyDescent="0.3">
      <c r="B7" s="153" t="s">
        <v>115</v>
      </c>
      <c r="C7" s="72"/>
      <c r="D7" s="122"/>
      <c r="E7" s="122"/>
      <c r="F7" s="66"/>
      <c r="G7" s="66"/>
      <c r="H7" s="66"/>
      <c r="I7" s="66"/>
      <c r="J7" s="66"/>
      <c r="K7" s="66"/>
      <c r="L7" s="170" t="s">
        <v>14</v>
      </c>
      <c r="M7" s="104"/>
      <c r="N7" s="170"/>
      <c r="O7" s="169"/>
      <c r="P7" s="165"/>
      <c r="Q7" s="165"/>
      <c r="R7" s="165"/>
      <c r="S7" s="165"/>
      <c r="T7" s="165"/>
      <c r="U7" s="165"/>
      <c r="V7" s="166"/>
      <c r="W7" s="69"/>
    </row>
    <row r="8" spans="1:23" ht="18.75" x14ac:dyDescent="0.3">
      <c r="B8" s="154" t="s">
        <v>116</v>
      </c>
      <c r="C8" s="72"/>
      <c r="D8" s="122"/>
      <c r="E8" s="122"/>
      <c r="F8" s="66"/>
      <c r="G8" s="66"/>
      <c r="H8" s="66"/>
      <c r="I8" s="66"/>
      <c r="J8" s="66"/>
      <c r="K8" s="66"/>
      <c r="L8" s="108"/>
      <c r="M8" s="73"/>
      <c r="N8" s="146"/>
      <c r="O8" s="145"/>
      <c r="P8" s="67"/>
      <c r="Q8" s="67"/>
      <c r="R8" s="67"/>
      <c r="S8" s="67"/>
      <c r="T8" s="67"/>
      <c r="U8" s="67"/>
      <c r="V8" s="68"/>
      <c r="W8" s="69"/>
    </row>
    <row r="9" spans="1:23" ht="18.75" x14ac:dyDescent="0.3">
      <c r="B9" s="154" t="s">
        <v>117</v>
      </c>
      <c r="C9" s="72"/>
      <c r="D9" s="122"/>
      <c r="E9" s="122"/>
      <c r="F9" s="66"/>
      <c r="G9" s="66"/>
      <c r="H9" s="66"/>
      <c r="I9" s="66"/>
      <c r="J9" s="66"/>
      <c r="K9" s="66"/>
      <c r="L9" s="108"/>
      <c r="M9" s="74"/>
      <c r="N9" s="147"/>
      <c r="O9" s="148"/>
      <c r="P9" s="67"/>
      <c r="Q9" s="67"/>
      <c r="R9" s="68"/>
      <c r="S9" s="68"/>
      <c r="T9" s="68"/>
      <c r="U9" s="68"/>
      <c r="V9" s="68"/>
      <c r="W9" s="69"/>
    </row>
    <row r="10" spans="1:23" x14ac:dyDescent="0.25">
      <c r="L10" s="130"/>
      <c r="M10" s="16"/>
      <c r="N10" s="149"/>
      <c r="O10" s="150"/>
      <c r="P10" s="14"/>
      <c r="Q10" s="14"/>
      <c r="R10" s="14"/>
      <c r="S10" s="14"/>
      <c r="T10" s="14"/>
      <c r="U10" s="14"/>
      <c r="V10" s="14"/>
    </row>
    <row r="11" spans="1:23" s="65" customFormat="1" x14ac:dyDescent="0.2">
      <c r="A11" s="75"/>
      <c r="B11" s="155"/>
      <c r="C11" s="76"/>
      <c r="D11" s="123"/>
      <c r="E11" s="123"/>
      <c r="H11" s="77"/>
      <c r="I11" s="77"/>
      <c r="J11" s="77"/>
      <c r="K11" s="77"/>
      <c r="L11" s="123"/>
      <c r="N11" s="123"/>
      <c r="O11" s="123"/>
      <c r="P11" s="109"/>
      <c r="Q11" s="109"/>
      <c r="R11" s="109"/>
      <c r="T11" s="7"/>
      <c r="U11" s="7"/>
      <c r="V11" s="7"/>
    </row>
    <row r="12" spans="1:23" ht="51" customHeight="1" x14ac:dyDescent="0.25">
      <c r="A12" s="233" t="s">
        <v>118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</row>
    <row r="13" spans="1:23" ht="18.75" x14ac:dyDescent="0.3">
      <c r="A13" s="234" t="s">
        <v>88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</row>
    <row r="14" spans="1:23" ht="12" x14ac:dyDescent="0.2">
      <c r="A14" s="235" t="s">
        <v>15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</row>
    <row r="15" spans="1:23" ht="37.5" customHeight="1" x14ac:dyDescent="0.2">
      <c r="A15" s="224" t="s">
        <v>0</v>
      </c>
      <c r="B15" s="236" t="s">
        <v>61</v>
      </c>
      <c r="C15" s="239" t="s">
        <v>27</v>
      </c>
      <c r="D15" s="242" t="s">
        <v>119</v>
      </c>
      <c r="E15" s="243"/>
      <c r="F15" s="243"/>
      <c r="G15" s="243"/>
      <c r="H15" s="243"/>
      <c r="I15" s="243"/>
      <c r="J15" s="243"/>
      <c r="K15" s="244"/>
      <c r="L15" s="242" t="s">
        <v>120</v>
      </c>
      <c r="M15" s="244"/>
      <c r="N15" s="221" t="s">
        <v>121</v>
      </c>
      <c r="O15" s="222"/>
      <c r="P15" s="222"/>
      <c r="Q15" s="222"/>
      <c r="R15" s="223"/>
      <c r="S15" s="224" t="s">
        <v>28</v>
      </c>
      <c r="T15" s="224" t="s">
        <v>122</v>
      </c>
      <c r="U15" s="224" t="s">
        <v>123</v>
      </c>
      <c r="V15" s="224" t="s">
        <v>124</v>
      </c>
    </row>
    <row r="16" spans="1:23" ht="12" x14ac:dyDescent="0.2">
      <c r="A16" s="225"/>
      <c r="B16" s="237"/>
      <c r="C16" s="240"/>
      <c r="D16" s="214" t="s">
        <v>6</v>
      </c>
      <c r="E16" s="187" t="s">
        <v>16</v>
      </c>
      <c r="F16" s="188"/>
      <c r="G16" s="188"/>
      <c r="H16" s="188"/>
      <c r="I16" s="188"/>
      <c r="J16" s="188"/>
      <c r="K16" s="189"/>
      <c r="L16" s="214" t="s">
        <v>70</v>
      </c>
      <c r="M16" s="217" t="s">
        <v>71</v>
      </c>
      <c r="N16" s="228" t="s">
        <v>125</v>
      </c>
      <c r="O16" s="214" t="s">
        <v>126</v>
      </c>
      <c r="P16" s="214" t="s">
        <v>127</v>
      </c>
      <c r="Q16" s="214" t="s">
        <v>128</v>
      </c>
      <c r="R16" s="214" t="s">
        <v>129</v>
      </c>
      <c r="S16" s="225"/>
      <c r="T16" s="225"/>
      <c r="U16" s="225"/>
      <c r="V16" s="225"/>
    </row>
    <row r="17" spans="1:22" ht="12" x14ac:dyDescent="0.2">
      <c r="A17" s="225"/>
      <c r="B17" s="237"/>
      <c r="C17" s="240"/>
      <c r="D17" s="215"/>
      <c r="E17" s="214" t="s">
        <v>69</v>
      </c>
      <c r="F17" s="217" t="s">
        <v>7</v>
      </c>
      <c r="G17" s="217" t="s">
        <v>130</v>
      </c>
      <c r="H17" s="217" t="s">
        <v>131</v>
      </c>
      <c r="I17" s="219" t="s">
        <v>132</v>
      </c>
      <c r="J17" s="220"/>
      <c r="K17" s="217" t="s">
        <v>133</v>
      </c>
      <c r="L17" s="215"/>
      <c r="M17" s="218"/>
      <c r="N17" s="229"/>
      <c r="O17" s="215"/>
      <c r="P17" s="215"/>
      <c r="Q17" s="215"/>
      <c r="R17" s="215"/>
      <c r="S17" s="225"/>
      <c r="T17" s="225"/>
      <c r="U17" s="225"/>
      <c r="V17" s="225"/>
    </row>
    <row r="18" spans="1:22" ht="99" x14ac:dyDescent="0.2">
      <c r="A18" s="226"/>
      <c r="B18" s="238"/>
      <c r="C18" s="241"/>
      <c r="D18" s="216"/>
      <c r="E18" s="215"/>
      <c r="F18" s="218"/>
      <c r="G18" s="218"/>
      <c r="H18" s="218"/>
      <c r="I18" s="78" t="s">
        <v>134</v>
      </c>
      <c r="J18" s="78" t="s">
        <v>135</v>
      </c>
      <c r="K18" s="218"/>
      <c r="L18" s="216"/>
      <c r="M18" s="227"/>
      <c r="N18" s="230"/>
      <c r="O18" s="216"/>
      <c r="P18" s="216"/>
      <c r="Q18" s="216"/>
      <c r="R18" s="216"/>
      <c r="S18" s="226"/>
      <c r="T18" s="226"/>
      <c r="U18" s="226"/>
      <c r="V18" s="226"/>
    </row>
    <row r="19" spans="1:22" s="10" customFormat="1" ht="14.25" x14ac:dyDescent="0.2">
      <c r="A19" s="20">
        <v>1</v>
      </c>
      <c r="B19" s="156">
        <v>2</v>
      </c>
      <c r="C19" s="79">
        <v>3</v>
      </c>
      <c r="D19" s="19">
        <v>4</v>
      </c>
      <c r="E19" s="19">
        <v>5</v>
      </c>
      <c r="F19" s="19">
        <v>6</v>
      </c>
      <c r="G19" s="19">
        <v>7</v>
      </c>
      <c r="H19" s="80">
        <v>8</v>
      </c>
      <c r="I19" s="19">
        <v>9</v>
      </c>
      <c r="J19" s="19">
        <v>10</v>
      </c>
      <c r="K19" s="19">
        <v>11</v>
      </c>
      <c r="L19" s="19">
        <v>12</v>
      </c>
      <c r="M19" s="19">
        <v>13</v>
      </c>
      <c r="N19" s="19">
        <v>14</v>
      </c>
      <c r="O19" s="19">
        <v>15</v>
      </c>
      <c r="P19" s="19">
        <v>16</v>
      </c>
      <c r="Q19" s="19">
        <v>17</v>
      </c>
      <c r="R19" s="19">
        <v>18</v>
      </c>
      <c r="S19" s="19">
        <v>19</v>
      </c>
      <c r="T19" s="19">
        <v>20</v>
      </c>
      <c r="U19" s="19">
        <v>21</v>
      </c>
      <c r="V19" s="19">
        <v>22</v>
      </c>
    </row>
    <row r="20" spans="1:22" ht="12" x14ac:dyDescent="0.2">
      <c r="A20" s="8" t="s">
        <v>17</v>
      </c>
      <c r="B20" s="190" t="s">
        <v>79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2"/>
    </row>
    <row r="21" spans="1:22" ht="12" x14ac:dyDescent="0.2">
      <c r="A21" s="28" t="s">
        <v>41</v>
      </c>
      <c r="B21" s="196" t="s">
        <v>67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8"/>
    </row>
    <row r="22" spans="1:22" ht="186" customHeight="1" x14ac:dyDescent="0.2">
      <c r="A22" s="60" t="s">
        <v>94</v>
      </c>
      <c r="B22" s="181" t="s">
        <v>190</v>
      </c>
      <c r="C22" s="50" t="s">
        <v>199</v>
      </c>
      <c r="D22" s="125">
        <v>260</v>
      </c>
      <c r="E22" s="113">
        <f>D22</f>
        <v>260</v>
      </c>
      <c r="F22" s="50"/>
      <c r="G22" s="50"/>
      <c r="H22" s="50"/>
      <c r="I22" s="50"/>
      <c r="J22" s="50"/>
      <c r="K22" s="50"/>
      <c r="L22" s="94"/>
      <c r="M22" s="94">
        <v>260</v>
      </c>
      <c r="N22" s="94">
        <v>260</v>
      </c>
      <c r="O22" s="94">
        <v>0</v>
      </c>
      <c r="P22" s="94">
        <v>0</v>
      </c>
      <c r="Q22" s="94">
        <v>0</v>
      </c>
      <c r="R22" s="94">
        <v>0</v>
      </c>
      <c r="S22" s="94">
        <v>0</v>
      </c>
      <c r="T22" s="94">
        <v>0</v>
      </c>
      <c r="U22" s="94">
        <v>0</v>
      </c>
      <c r="V22" s="94">
        <f>T22*3.88/1000</f>
        <v>0</v>
      </c>
    </row>
    <row r="23" spans="1:22" ht="150" x14ac:dyDescent="0.2">
      <c r="A23" s="60" t="s">
        <v>95</v>
      </c>
      <c r="B23" s="51" t="s">
        <v>191</v>
      </c>
      <c r="C23" s="50" t="s">
        <v>200</v>
      </c>
      <c r="D23" s="125">
        <f>E23</f>
        <v>7375.78</v>
      </c>
      <c r="E23" s="113">
        <f>N23+O23</f>
        <v>7375.78</v>
      </c>
      <c r="F23" s="50"/>
      <c r="G23" s="50"/>
      <c r="H23" s="50"/>
      <c r="I23" s="50"/>
      <c r="J23" s="50"/>
      <c r="K23" s="50"/>
      <c r="L23" s="94"/>
      <c r="M23" s="94">
        <f>D23</f>
        <v>7375.78</v>
      </c>
      <c r="N23" s="94">
        <v>3557.89</v>
      </c>
      <c r="O23" s="94">
        <v>3817.89</v>
      </c>
      <c r="P23" s="94"/>
      <c r="Q23" s="94"/>
      <c r="R23" s="94"/>
      <c r="S23" s="94">
        <f>O23/V23*12</f>
        <v>79.514143836924802</v>
      </c>
      <c r="T23" s="94">
        <v>68328</v>
      </c>
      <c r="U23" s="94">
        <v>282727.67999999999</v>
      </c>
      <c r="V23" s="94">
        <f>(T23*4.2948+U23)/1000</f>
        <v>576.18277439999997</v>
      </c>
    </row>
    <row r="24" spans="1:22" ht="120" x14ac:dyDescent="0.2">
      <c r="A24" s="183" t="s">
        <v>96</v>
      </c>
      <c r="B24" s="182" t="s">
        <v>201</v>
      </c>
      <c r="C24" s="81" t="s">
        <v>106</v>
      </c>
      <c r="D24" s="112">
        <f>363.81*3+900</f>
        <v>1991.43</v>
      </c>
      <c r="E24" s="111">
        <f>D24</f>
        <v>1991.43</v>
      </c>
      <c r="F24" s="83"/>
      <c r="G24" s="83"/>
      <c r="H24" s="83"/>
      <c r="I24" s="83"/>
      <c r="J24" s="83"/>
      <c r="K24" s="83"/>
      <c r="L24" s="94">
        <f>E24</f>
        <v>1991.43</v>
      </c>
      <c r="M24" s="83"/>
      <c r="N24" s="111"/>
      <c r="O24" s="128"/>
      <c r="P24" s="128"/>
      <c r="Q24" s="112">
        <f>D24</f>
        <v>1991.43</v>
      </c>
      <c r="R24" s="128"/>
      <c r="S24" s="84"/>
      <c r="T24" s="84"/>
      <c r="U24" s="84"/>
      <c r="V24" s="84"/>
    </row>
    <row r="25" spans="1:22" ht="120" x14ac:dyDescent="0.2">
      <c r="A25" s="183" t="s">
        <v>97</v>
      </c>
      <c r="B25" s="182" t="s">
        <v>202</v>
      </c>
      <c r="C25" s="81" t="s">
        <v>106</v>
      </c>
      <c r="D25" s="124">
        <v>484.94200000000001</v>
      </c>
      <c r="E25" s="111">
        <f>D25</f>
        <v>484.94200000000001</v>
      </c>
      <c r="F25" s="83"/>
      <c r="G25" s="83"/>
      <c r="H25" s="83"/>
      <c r="I25" s="83"/>
      <c r="J25" s="83"/>
      <c r="K25" s="83"/>
      <c r="L25" s="94">
        <f>E25</f>
        <v>484.94200000000001</v>
      </c>
      <c r="M25" s="83"/>
      <c r="N25" s="111"/>
      <c r="O25" s="128"/>
      <c r="P25" s="128"/>
      <c r="Q25" s="112">
        <f>D25</f>
        <v>484.94200000000001</v>
      </c>
      <c r="R25" s="128"/>
      <c r="S25" s="84"/>
      <c r="T25" s="84"/>
      <c r="U25" s="84"/>
      <c r="V25" s="84"/>
    </row>
    <row r="26" spans="1:22" ht="120" x14ac:dyDescent="0.2">
      <c r="A26" s="183" t="s">
        <v>98</v>
      </c>
      <c r="B26" s="182" t="s">
        <v>203</v>
      </c>
      <c r="C26" s="81" t="s">
        <v>106</v>
      </c>
      <c r="D26" s="124">
        <v>484.94200000000001</v>
      </c>
      <c r="E26" s="111">
        <f>D26</f>
        <v>484.94200000000001</v>
      </c>
      <c r="F26" s="83"/>
      <c r="G26" s="83"/>
      <c r="H26" s="83"/>
      <c r="I26" s="83"/>
      <c r="J26" s="83"/>
      <c r="K26" s="83"/>
      <c r="L26" s="94">
        <f>E26</f>
        <v>484.94200000000001</v>
      </c>
      <c r="M26" s="83"/>
      <c r="N26" s="111"/>
      <c r="O26" s="128"/>
      <c r="P26" s="128"/>
      <c r="Q26" s="112">
        <f>D26</f>
        <v>484.94200000000001</v>
      </c>
      <c r="R26" s="128"/>
      <c r="S26" s="84"/>
      <c r="T26" s="84"/>
      <c r="U26" s="84"/>
      <c r="V26" s="84"/>
    </row>
    <row r="27" spans="1:22" ht="75" x14ac:dyDescent="0.2">
      <c r="A27" s="183" t="s">
        <v>99</v>
      </c>
      <c r="B27" s="182" t="s">
        <v>204</v>
      </c>
      <c r="C27" s="81" t="s">
        <v>106</v>
      </c>
      <c r="D27" s="112">
        <v>856.58</v>
      </c>
      <c r="E27" s="111">
        <f>D27</f>
        <v>856.58</v>
      </c>
      <c r="F27" s="83"/>
      <c r="G27" s="83"/>
      <c r="H27" s="83"/>
      <c r="I27" s="83"/>
      <c r="J27" s="83"/>
      <c r="K27" s="83"/>
      <c r="L27" s="94">
        <f>E27</f>
        <v>856.58</v>
      </c>
      <c r="M27" s="83"/>
      <c r="N27" s="111"/>
      <c r="O27" s="128"/>
      <c r="P27" s="128"/>
      <c r="Q27" s="112">
        <v>856.58</v>
      </c>
      <c r="R27" s="112"/>
      <c r="S27" s="84"/>
      <c r="T27" s="84"/>
      <c r="U27" s="84"/>
      <c r="V27" s="84"/>
    </row>
    <row r="28" spans="1:22" ht="75" x14ac:dyDescent="0.2">
      <c r="A28" s="183" t="s">
        <v>100</v>
      </c>
      <c r="B28" s="182" t="s">
        <v>205</v>
      </c>
      <c r="C28" s="81" t="s">
        <v>106</v>
      </c>
      <c r="D28" s="112">
        <v>800</v>
      </c>
      <c r="E28" s="111">
        <f>D28</f>
        <v>800</v>
      </c>
      <c r="F28" s="83"/>
      <c r="G28" s="83"/>
      <c r="H28" s="83"/>
      <c r="I28" s="83"/>
      <c r="J28" s="83"/>
      <c r="K28" s="83"/>
      <c r="L28" s="94">
        <f>E28</f>
        <v>800</v>
      </c>
      <c r="M28" s="83"/>
      <c r="N28" s="111"/>
      <c r="O28" s="128"/>
      <c r="P28" s="128"/>
      <c r="Q28" s="128"/>
      <c r="R28" s="112">
        <f>D28</f>
        <v>800</v>
      </c>
      <c r="S28" s="84"/>
      <c r="T28" s="84"/>
      <c r="U28" s="84"/>
      <c r="V28" s="84"/>
    </row>
    <row r="29" spans="1:22" ht="12" x14ac:dyDescent="0.2">
      <c r="A29" s="207" t="s">
        <v>31</v>
      </c>
      <c r="B29" s="207"/>
      <c r="C29" s="207"/>
      <c r="D29" s="112">
        <f>SUM(D22:D28)</f>
        <v>12253.673999999997</v>
      </c>
      <c r="E29" s="112">
        <f>SUM(E22:E28)</f>
        <v>12253.673999999997</v>
      </c>
      <c r="F29" s="85">
        <f t="shared" ref="F29:V29" si="0">SUM(F22:F26)</f>
        <v>0</v>
      </c>
      <c r="G29" s="85">
        <f t="shared" si="0"/>
        <v>0</v>
      </c>
      <c r="H29" s="85">
        <f t="shared" si="0"/>
        <v>0</v>
      </c>
      <c r="I29" s="85">
        <f t="shared" si="0"/>
        <v>0</v>
      </c>
      <c r="J29" s="85">
        <f t="shared" si="0"/>
        <v>0</v>
      </c>
      <c r="K29" s="85">
        <f t="shared" si="0"/>
        <v>0</v>
      </c>
      <c r="L29" s="112">
        <f>SUM(L22:L28)</f>
        <v>4617.8940000000002</v>
      </c>
      <c r="M29" s="85">
        <f t="shared" si="0"/>
        <v>7635.78</v>
      </c>
      <c r="N29" s="112">
        <f t="shared" si="0"/>
        <v>3817.89</v>
      </c>
      <c r="O29" s="112">
        <f t="shared" si="0"/>
        <v>3817.89</v>
      </c>
      <c r="P29" s="112">
        <f>SUM(P22:P28)</f>
        <v>0</v>
      </c>
      <c r="Q29" s="112">
        <f>SUM(Q22:Q28)</f>
        <v>3817.8940000000002</v>
      </c>
      <c r="R29" s="112">
        <f>SUM(R22:R28)</f>
        <v>800</v>
      </c>
      <c r="S29" s="85">
        <f t="shared" si="0"/>
        <v>79.514143836924802</v>
      </c>
      <c r="T29" s="85">
        <f t="shared" si="0"/>
        <v>68328</v>
      </c>
      <c r="U29" s="85">
        <f t="shared" si="0"/>
        <v>282727.67999999999</v>
      </c>
      <c r="V29" s="85">
        <f t="shared" si="0"/>
        <v>576.18277439999997</v>
      </c>
    </row>
    <row r="30" spans="1:22" ht="12" x14ac:dyDescent="0.2">
      <c r="A30" s="28" t="s">
        <v>40</v>
      </c>
      <c r="B30" s="196" t="s">
        <v>68</v>
      </c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8"/>
    </row>
    <row r="31" spans="1:22" ht="60" x14ac:dyDescent="0.2">
      <c r="A31" s="88" t="s">
        <v>182</v>
      </c>
      <c r="B31" s="53" t="s">
        <v>179</v>
      </c>
      <c r="C31" s="50" t="s">
        <v>187</v>
      </c>
      <c r="D31" s="124">
        <v>2000</v>
      </c>
      <c r="E31" s="113"/>
      <c r="F31" s="50"/>
      <c r="G31" s="50"/>
      <c r="H31" s="50"/>
      <c r="I31" s="94"/>
      <c r="J31" s="50"/>
      <c r="K31" s="50">
        <v>2000</v>
      </c>
      <c r="L31" s="94">
        <v>2000</v>
      </c>
      <c r="M31" s="94"/>
      <c r="N31" s="94">
        <v>2000</v>
      </c>
      <c r="O31" s="94"/>
      <c r="P31" s="94"/>
      <c r="Q31" s="94"/>
      <c r="R31" s="94"/>
      <c r="S31" s="57"/>
      <c r="T31" s="57"/>
      <c r="U31" s="57"/>
      <c r="V31" s="57"/>
    </row>
    <row r="32" spans="1:22" ht="12.75" x14ac:dyDescent="0.2">
      <c r="A32" s="208" t="s">
        <v>32</v>
      </c>
      <c r="B32" s="209"/>
      <c r="C32" s="210"/>
      <c r="D32" s="125">
        <f>D31</f>
        <v>2000</v>
      </c>
      <c r="E32" s="29"/>
      <c r="F32" s="26"/>
      <c r="G32" s="26"/>
      <c r="H32" s="26"/>
      <c r="I32" s="94">
        <f>I31</f>
        <v>0</v>
      </c>
      <c r="J32" s="26"/>
      <c r="K32" s="26"/>
      <c r="L32" s="106">
        <f>L31</f>
        <v>2000</v>
      </c>
      <c r="M32" s="94"/>
      <c r="N32" s="105">
        <f>N31</f>
        <v>2000</v>
      </c>
      <c r="O32" s="29"/>
      <c r="P32" s="114"/>
      <c r="Q32" s="114"/>
      <c r="R32" s="114"/>
      <c r="S32" s="26"/>
      <c r="T32" s="24"/>
      <c r="U32" s="24"/>
      <c r="V32" s="24"/>
    </row>
    <row r="33" spans="1:23" s="48" customFormat="1" ht="12" x14ac:dyDescent="0.2">
      <c r="A33" s="45" t="s">
        <v>136</v>
      </c>
      <c r="B33" s="211" t="s">
        <v>82</v>
      </c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3"/>
    </row>
    <row r="34" spans="1:23" x14ac:dyDescent="0.25">
      <c r="A34" s="28"/>
      <c r="B34" s="157"/>
      <c r="C34" s="86"/>
      <c r="D34" s="29"/>
      <c r="E34" s="115"/>
      <c r="F34" s="9"/>
      <c r="G34" s="9"/>
      <c r="H34" s="9"/>
      <c r="I34" s="9"/>
      <c r="J34" s="9"/>
      <c r="K34" s="9"/>
      <c r="L34" s="114"/>
      <c r="M34" s="26"/>
      <c r="N34" s="114"/>
      <c r="O34" s="29"/>
      <c r="P34" s="114"/>
      <c r="Q34" s="114"/>
      <c r="R34" s="114"/>
      <c r="S34" s="26"/>
      <c r="T34" s="26"/>
      <c r="U34" s="26"/>
      <c r="V34" s="26"/>
    </row>
    <row r="35" spans="1:23" ht="12" x14ac:dyDescent="0.2">
      <c r="A35" s="207" t="s">
        <v>33</v>
      </c>
      <c r="B35" s="207"/>
      <c r="C35" s="207"/>
      <c r="D35" s="29"/>
      <c r="E35" s="29"/>
      <c r="F35" s="24"/>
      <c r="G35" s="24"/>
      <c r="H35" s="24"/>
      <c r="I35" s="24"/>
      <c r="J35" s="24"/>
      <c r="K35" s="55"/>
      <c r="L35" s="29"/>
      <c r="M35" s="24"/>
      <c r="N35" s="114"/>
      <c r="O35" s="151"/>
      <c r="P35" s="29"/>
      <c r="Q35" s="29"/>
      <c r="R35" s="29"/>
      <c r="S35" s="24"/>
      <c r="T35" s="24"/>
      <c r="U35" s="56"/>
      <c r="V35" s="24"/>
      <c r="W35" s="87"/>
    </row>
    <row r="36" spans="1:23" ht="12" x14ac:dyDescent="0.2">
      <c r="A36" s="28" t="s">
        <v>34</v>
      </c>
      <c r="B36" s="187" t="s">
        <v>24</v>
      </c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9"/>
    </row>
    <row r="37" spans="1:23" ht="75" x14ac:dyDescent="0.2">
      <c r="A37" s="88" t="s">
        <v>137</v>
      </c>
      <c r="B37" s="53" t="s">
        <v>183</v>
      </c>
      <c r="C37" s="50" t="s">
        <v>189</v>
      </c>
      <c r="D37" s="125">
        <v>17000</v>
      </c>
      <c r="E37" s="113"/>
      <c r="F37" s="50"/>
      <c r="G37" s="50"/>
      <c r="H37" s="50"/>
      <c r="I37" s="50"/>
      <c r="J37" s="50"/>
      <c r="K37" s="94">
        <v>17000</v>
      </c>
      <c r="L37" s="50"/>
      <c r="M37" s="94">
        <f>D37</f>
        <v>17000</v>
      </c>
      <c r="N37" s="94">
        <v>17000</v>
      </c>
      <c r="O37" s="94"/>
      <c r="P37" s="94"/>
      <c r="Q37" s="94"/>
      <c r="R37" s="94"/>
      <c r="S37" s="57"/>
      <c r="T37" s="57"/>
      <c r="U37" s="57"/>
      <c r="V37" s="57"/>
    </row>
    <row r="38" spans="1:23" ht="120" x14ac:dyDescent="0.2">
      <c r="A38" s="88" t="s">
        <v>138</v>
      </c>
      <c r="B38" s="164" t="s">
        <v>143</v>
      </c>
      <c r="C38" s="81" t="s">
        <v>106</v>
      </c>
      <c r="D38" s="106">
        <v>196</v>
      </c>
      <c r="E38" s="117">
        <f t="shared" ref="E38:E43" si="1">D38</f>
        <v>196</v>
      </c>
      <c r="F38" s="82"/>
      <c r="G38" s="82"/>
      <c r="H38" s="82"/>
      <c r="I38" s="82"/>
      <c r="J38" s="82"/>
      <c r="K38" s="82"/>
      <c r="L38" s="106">
        <f t="shared" ref="L38:L43" si="2">E38</f>
        <v>196</v>
      </c>
      <c r="M38" s="117"/>
      <c r="N38" s="105"/>
      <c r="O38" s="106"/>
      <c r="P38" s="106">
        <v>196</v>
      </c>
      <c r="Q38" s="106"/>
      <c r="R38" s="106"/>
      <c r="S38" s="58"/>
      <c r="T38" s="58"/>
      <c r="U38" s="58"/>
      <c r="V38" s="58"/>
    </row>
    <row r="39" spans="1:23" ht="57.75" customHeight="1" x14ac:dyDescent="0.2">
      <c r="A39" s="88" t="s">
        <v>140</v>
      </c>
      <c r="B39" s="158" t="s">
        <v>206</v>
      </c>
      <c r="C39" s="81" t="s">
        <v>106</v>
      </c>
      <c r="D39" s="106">
        <v>1630.29</v>
      </c>
      <c r="E39" s="116">
        <f t="shared" si="1"/>
        <v>1630.29</v>
      </c>
      <c r="F39" s="89"/>
      <c r="G39" s="89"/>
      <c r="H39" s="89"/>
      <c r="I39" s="89"/>
      <c r="J39" s="89"/>
      <c r="K39" s="89"/>
      <c r="L39" s="106">
        <f t="shared" si="2"/>
        <v>1630.29</v>
      </c>
      <c r="M39" s="117"/>
      <c r="N39" s="114"/>
      <c r="O39" s="106"/>
      <c r="P39" s="29">
        <v>1630.29</v>
      </c>
      <c r="Q39" s="29"/>
      <c r="R39" s="106"/>
      <c r="S39" s="90"/>
      <c r="T39" s="90"/>
      <c r="U39" s="90"/>
      <c r="V39" s="90"/>
    </row>
    <row r="40" spans="1:23" ht="90" x14ac:dyDescent="0.2">
      <c r="A40" s="88" t="s">
        <v>142</v>
      </c>
      <c r="B40" s="159" t="s">
        <v>141</v>
      </c>
      <c r="C40" s="81" t="s">
        <v>106</v>
      </c>
      <c r="D40" s="106">
        <v>168.98</v>
      </c>
      <c r="E40" s="117">
        <f t="shared" si="1"/>
        <v>168.98</v>
      </c>
      <c r="F40" s="82"/>
      <c r="G40" s="82"/>
      <c r="H40" s="82"/>
      <c r="I40" s="82"/>
      <c r="J40" s="82"/>
      <c r="K40" s="82"/>
      <c r="L40" s="106">
        <f t="shared" si="2"/>
        <v>168.98</v>
      </c>
      <c r="M40" s="117"/>
      <c r="N40" s="105"/>
      <c r="O40" s="106"/>
      <c r="P40" s="106">
        <v>168.98</v>
      </c>
      <c r="Q40" s="106"/>
      <c r="R40" s="106"/>
      <c r="S40" s="58"/>
      <c r="T40" s="58"/>
      <c r="U40" s="58"/>
      <c r="V40" s="58"/>
    </row>
    <row r="41" spans="1:23" ht="30" x14ac:dyDescent="0.2">
      <c r="A41" s="88" t="s">
        <v>144</v>
      </c>
      <c r="B41" s="158" t="s">
        <v>194</v>
      </c>
      <c r="C41" s="81" t="s">
        <v>106</v>
      </c>
      <c r="D41" s="106">
        <v>687.6</v>
      </c>
      <c r="E41" s="117">
        <f t="shared" si="1"/>
        <v>687.6</v>
      </c>
      <c r="F41" s="82"/>
      <c r="G41" s="82"/>
      <c r="H41" s="82"/>
      <c r="I41" s="82"/>
      <c r="J41" s="82"/>
      <c r="K41" s="82"/>
      <c r="L41" s="106">
        <f t="shared" si="2"/>
        <v>687.6</v>
      </c>
      <c r="M41" s="117"/>
      <c r="N41" s="105"/>
      <c r="O41" s="106"/>
      <c r="P41" s="106">
        <v>687.6</v>
      </c>
      <c r="Q41" s="106"/>
      <c r="R41" s="106"/>
      <c r="S41" s="58"/>
      <c r="T41" s="58"/>
      <c r="U41" s="58"/>
      <c r="V41" s="58"/>
    </row>
    <row r="42" spans="1:23" ht="45" x14ac:dyDescent="0.2">
      <c r="A42" s="88" t="s">
        <v>145</v>
      </c>
      <c r="B42" s="158" t="s">
        <v>139</v>
      </c>
      <c r="C42" s="81" t="s">
        <v>106</v>
      </c>
      <c r="D42" s="106">
        <v>648.29</v>
      </c>
      <c r="E42" s="117">
        <f t="shared" si="1"/>
        <v>648.29</v>
      </c>
      <c r="F42" s="82"/>
      <c r="G42" s="82"/>
      <c r="H42" s="82"/>
      <c r="I42" s="82"/>
      <c r="J42" s="82"/>
      <c r="K42" s="82"/>
      <c r="L42" s="106">
        <f t="shared" si="2"/>
        <v>648.29</v>
      </c>
      <c r="M42" s="117"/>
      <c r="N42" s="105"/>
      <c r="O42" s="106"/>
      <c r="P42" s="106">
        <v>648.29</v>
      </c>
      <c r="Q42" s="106"/>
      <c r="R42" s="106"/>
      <c r="S42" s="58"/>
      <c r="T42" s="58"/>
      <c r="U42" s="58"/>
      <c r="V42" s="58"/>
    </row>
    <row r="43" spans="1:23" ht="30" x14ac:dyDescent="0.2">
      <c r="A43" s="88" t="s">
        <v>181</v>
      </c>
      <c r="B43" s="158" t="s">
        <v>193</v>
      </c>
      <c r="C43" s="81" t="s">
        <v>106</v>
      </c>
      <c r="D43" s="106">
        <v>3017.89</v>
      </c>
      <c r="E43" s="117">
        <f t="shared" si="1"/>
        <v>3017.89</v>
      </c>
      <c r="F43" s="82"/>
      <c r="G43" s="82"/>
      <c r="H43" s="82"/>
      <c r="I43" s="82"/>
      <c r="J43" s="82"/>
      <c r="K43" s="82"/>
      <c r="L43" s="106">
        <f t="shared" si="2"/>
        <v>3017.89</v>
      </c>
      <c r="M43" s="117"/>
      <c r="N43" s="105"/>
      <c r="O43" s="106"/>
      <c r="P43" s="106"/>
      <c r="Q43" s="106"/>
      <c r="R43" s="106">
        <f>E43</f>
        <v>3017.89</v>
      </c>
      <c r="S43" s="58"/>
      <c r="T43" s="58"/>
      <c r="U43" s="58"/>
      <c r="V43" s="58"/>
    </row>
    <row r="44" spans="1:23" ht="12" x14ac:dyDescent="0.2">
      <c r="A44" s="190" t="s">
        <v>35</v>
      </c>
      <c r="B44" s="191"/>
      <c r="C44" s="192"/>
      <c r="D44" s="106">
        <f>SUM(D37:D43)</f>
        <v>23349.05</v>
      </c>
      <c r="E44" s="106">
        <f>SUM(E37:E43)</f>
        <v>6349.0499999999993</v>
      </c>
      <c r="F44" s="106">
        <f t="shared" ref="F44:K44" si="3">SUM(F37:F42)</f>
        <v>0</v>
      </c>
      <c r="G44" s="106">
        <f t="shared" si="3"/>
        <v>0</v>
      </c>
      <c r="H44" s="106">
        <f t="shared" si="3"/>
        <v>0</v>
      </c>
      <c r="I44" s="106">
        <f t="shared" si="3"/>
        <v>0</v>
      </c>
      <c r="J44" s="106">
        <f t="shared" si="3"/>
        <v>0</v>
      </c>
      <c r="K44" s="106">
        <f t="shared" si="3"/>
        <v>17000</v>
      </c>
      <c r="L44" s="106">
        <f>SUM(L37:L43)</f>
        <v>6349.0499999999993</v>
      </c>
      <c r="M44" s="106">
        <f>SUM(M37:M42)</f>
        <v>17000</v>
      </c>
      <c r="N44" s="106">
        <f>SUM(N37:N42)</f>
        <v>17000</v>
      </c>
      <c r="O44" s="106">
        <f>SUM(O37:O42)</f>
        <v>0</v>
      </c>
      <c r="P44" s="106">
        <f>SUM(P37:P42)</f>
        <v>3331.16</v>
      </c>
      <c r="Q44" s="106">
        <f>SUM(Q37:Q42)</f>
        <v>0</v>
      </c>
      <c r="R44" s="106">
        <f>SUM(R37:R43)</f>
        <v>3017.89</v>
      </c>
      <c r="S44" s="106">
        <f>SUM(S37:S42)</f>
        <v>0</v>
      </c>
      <c r="T44" s="106">
        <f>SUM(T37:T42)</f>
        <v>0</v>
      </c>
      <c r="U44" s="106">
        <f>SUM(U37:U42)</f>
        <v>0</v>
      </c>
      <c r="V44" s="106">
        <f>SUM(V37:V42)</f>
        <v>0</v>
      </c>
    </row>
    <row r="45" spans="1:23" ht="12" x14ac:dyDescent="0.2">
      <c r="A45" s="28" t="s">
        <v>37</v>
      </c>
      <c r="B45" s="187" t="s">
        <v>65</v>
      </c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9"/>
    </row>
    <row r="46" spans="1:23" s="13" customFormat="1" ht="14.25" x14ac:dyDescent="0.2">
      <c r="A46" s="2"/>
      <c r="B46" s="160"/>
      <c r="C46" s="92"/>
      <c r="D46" s="19"/>
      <c r="E46" s="115"/>
      <c r="F46" s="9"/>
      <c r="G46" s="9"/>
      <c r="H46" s="9"/>
      <c r="I46" s="9"/>
      <c r="J46" s="9"/>
      <c r="K46" s="9"/>
      <c r="L46" s="19"/>
      <c r="M46" s="30"/>
      <c r="N46" s="120"/>
      <c r="O46" s="19"/>
      <c r="P46" s="19"/>
      <c r="Q46" s="19"/>
      <c r="R46" s="19"/>
      <c r="S46" s="30"/>
      <c r="T46" s="30"/>
      <c r="U46" s="30"/>
      <c r="V46" s="30"/>
    </row>
    <row r="47" spans="1:23" s="13" customFormat="1" ht="12" x14ac:dyDescent="0.2">
      <c r="A47" s="207" t="s">
        <v>36</v>
      </c>
      <c r="B47" s="207"/>
      <c r="C47" s="207"/>
      <c r="D47" s="29"/>
      <c r="E47" s="29"/>
      <c r="F47" s="24"/>
      <c r="G47" s="24"/>
      <c r="H47" s="24"/>
      <c r="I47" s="24"/>
      <c r="J47" s="24"/>
      <c r="K47" s="24"/>
      <c r="L47" s="29"/>
      <c r="M47" s="24"/>
      <c r="N47" s="114"/>
      <c r="O47" s="29"/>
      <c r="P47" s="29"/>
      <c r="Q47" s="29"/>
      <c r="R47" s="29"/>
      <c r="S47" s="24"/>
      <c r="T47" s="24"/>
      <c r="U47" s="24"/>
      <c r="V47" s="24"/>
    </row>
    <row r="48" spans="1:23" s="13" customFormat="1" ht="12" x14ac:dyDescent="0.2">
      <c r="A48" s="28" t="s">
        <v>47</v>
      </c>
      <c r="B48" s="202" t="s">
        <v>19</v>
      </c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</row>
    <row r="49" spans="1:25" s="13" customFormat="1" ht="14.25" x14ac:dyDescent="0.2">
      <c r="A49" s="24"/>
      <c r="B49" s="160"/>
      <c r="C49" s="92"/>
      <c r="D49" s="29"/>
      <c r="E49" s="115"/>
      <c r="F49" s="9"/>
      <c r="G49" s="9"/>
      <c r="H49" s="9"/>
      <c r="I49" s="9"/>
      <c r="J49" s="9"/>
      <c r="K49" s="9"/>
      <c r="L49" s="29"/>
      <c r="M49" s="24"/>
      <c r="N49" s="114"/>
      <c r="O49" s="29"/>
      <c r="P49" s="29"/>
      <c r="Q49" s="29"/>
      <c r="R49" s="29"/>
      <c r="S49" s="24"/>
      <c r="T49" s="24"/>
      <c r="U49" s="24"/>
      <c r="V49" s="24"/>
    </row>
    <row r="50" spans="1:25" s="13" customFormat="1" ht="12" x14ac:dyDescent="0.2">
      <c r="A50" s="203" t="s">
        <v>38</v>
      </c>
      <c r="B50" s="191"/>
      <c r="C50" s="192"/>
      <c r="D50" s="29"/>
      <c r="E50" s="29"/>
      <c r="F50" s="24"/>
      <c r="G50" s="24"/>
      <c r="H50" s="24"/>
      <c r="I50" s="24"/>
      <c r="J50" s="24"/>
      <c r="K50" s="24"/>
      <c r="L50" s="29"/>
      <c r="M50" s="24"/>
      <c r="N50" s="114"/>
      <c r="O50" s="29"/>
      <c r="P50" s="29"/>
      <c r="Q50" s="29"/>
      <c r="R50" s="29"/>
      <c r="S50" s="24"/>
      <c r="T50" s="24"/>
      <c r="U50" s="24"/>
      <c r="V50" s="24"/>
    </row>
    <row r="51" spans="1:25" ht="12" x14ac:dyDescent="0.2">
      <c r="A51" s="2" t="s">
        <v>146</v>
      </c>
      <c r="B51" s="187" t="s">
        <v>18</v>
      </c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9"/>
    </row>
    <row r="52" spans="1:25" ht="14.25" x14ac:dyDescent="0.2">
      <c r="A52" s="2"/>
      <c r="B52" s="160"/>
      <c r="C52" s="92"/>
      <c r="D52" s="19"/>
      <c r="E52" s="115"/>
      <c r="F52" s="9"/>
      <c r="G52" s="9"/>
      <c r="H52" s="9"/>
      <c r="I52" s="9"/>
      <c r="J52" s="9"/>
      <c r="K52" s="9"/>
      <c r="L52" s="19"/>
      <c r="M52" s="30"/>
      <c r="N52" s="120"/>
      <c r="O52" s="19"/>
      <c r="P52" s="19"/>
      <c r="Q52" s="19"/>
      <c r="R52" s="19"/>
      <c r="S52" s="30"/>
      <c r="T52" s="30"/>
      <c r="U52" s="30"/>
      <c r="V52" s="30"/>
    </row>
    <row r="53" spans="1:25" ht="12" x14ac:dyDescent="0.2">
      <c r="A53" s="190" t="s">
        <v>49</v>
      </c>
      <c r="B53" s="191"/>
      <c r="C53" s="192"/>
      <c r="D53" s="29"/>
      <c r="E53" s="29"/>
      <c r="F53" s="24"/>
      <c r="G53" s="24"/>
      <c r="H53" s="24"/>
      <c r="I53" s="24"/>
      <c r="J53" s="24"/>
      <c r="K53" s="24"/>
      <c r="L53" s="29"/>
      <c r="M53" s="24"/>
      <c r="N53" s="114"/>
      <c r="O53" s="29"/>
      <c r="P53" s="29"/>
      <c r="Q53" s="29"/>
      <c r="R53" s="29"/>
      <c r="S53" s="24"/>
      <c r="T53" s="24"/>
      <c r="U53" s="24"/>
      <c r="V53" s="24"/>
    </row>
    <row r="54" spans="1:25" ht="12" x14ac:dyDescent="0.2">
      <c r="A54" s="28" t="s">
        <v>147</v>
      </c>
      <c r="B54" s="187" t="s">
        <v>148</v>
      </c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9"/>
    </row>
    <row r="55" spans="1:25" ht="14.25" x14ac:dyDescent="0.2">
      <c r="A55" s="24"/>
      <c r="B55" s="160"/>
      <c r="C55" s="92"/>
      <c r="D55" s="29"/>
      <c r="E55" s="115"/>
      <c r="F55" s="9"/>
      <c r="G55" s="9"/>
      <c r="H55" s="9"/>
      <c r="I55" s="9"/>
      <c r="J55" s="9"/>
      <c r="K55" s="9"/>
      <c r="L55" s="29"/>
      <c r="M55" s="24"/>
      <c r="N55" s="114"/>
      <c r="O55" s="29"/>
      <c r="P55" s="29"/>
      <c r="Q55" s="29"/>
      <c r="R55" s="29"/>
      <c r="S55" s="24"/>
      <c r="T55" s="24"/>
      <c r="U55" s="24"/>
      <c r="V55" s="24"/>
    </row>
    <row r="56" spans="1:25" ht="12" x14ac:dyDescent="0.2">
      <c r="A56" s="190" t="s">
        <v>51</v>
      </c>
      <c r="B56" s="191"/>
      <c r="C56" s="192"/>
      <c r="D56" s="29"/>
      <c r="E56" s="29"/>
      <c r="F56" s="24"/>
      <c r="G56" s="24"/>
      <c r="H56" s="24"/>
      <c r="I56" s="24"/>
      <c r="J56" s="24"/>
      <c r="K56" s="24"/>
      <c r="L56" s="29"/>
      <c r="M56" s="24"/>
      <c r="N56" s="114"/>
      <c r="O56" s="29"/>
      <c r="P56" s="29"/>
      <c r="Q56" s="29"/>
      <c r="R56" s="29"/>
      <c r="S56" s="24"/>
      <c r="T56" s="24"/>
      <c r="U56" s="24"/>
      <c r="V56" s="24"/>
    </row>
    <row r="57" spans="1:25" s="93" customFormat="1" ht="15.75" x14ac:dyDescent="0.25">
      <c r="A57" s="204" t="s">
        <v>25</v>
      </c>
      <c r="B57" s="205"/>
      <c r="C57" s="206"/>
      <c r="D57" s="106">
        <f t="shared" ref="D57:V57" si="4">D29+D32+D35+D44+D47+D50+D53+D56</f>
        <v>37602.723999999995</v>
      </c>
      <c r="E57" s="106">
        <f t="shared" si="4"/>
        <v>18602.723999999995</v>
      </c>
      <c r="F57" s="106">
        <f t="shared" si="4"/>
        <v>0</v>
      </c>
      <c r="G57" s="106">
        <f t="shared" si="4"/>
        <v>0</v>
      </c>
      <c r="H57" s="106">
        <f t="shared" si="4"/>
        <v>0</v>
      </c>
      <c r="I57" s="106">
        <f t="shared" si="4"/>
        <v>0</v>
      </c>
      <c r="J57" s="106">
        <f t="shared" si="4"/>
        <v>0</v>
      </c>
      <c r="K57" s="106">
        <f t="shared" si="4"/>
        <v>17000</v>
      </c>
      <c r="L57" s="106">
        <f t="shared" si="4"/>
        <v>12966.944</v>
      </c>
      <c r="M57" s="106">
        <f t="shared" si="4"/>
        <v>24635.78</v>
      </c>
      <c r="N57" s="106">
        <f t="shared" si="4"/>
        <v>22817.89</v>
      </c>
      <c r="O57" s="106">
        <f t="shared" si="4"/>
        <v>3817.89</v>
      </c>
      <c r="P57" s="106">
        <f t="shared" si="4"/>
        <v>3331.16</v>
      </c>
      <c r="Q57" s="106">
        <f t="shared" si="4"/>
        <v>3817.8940000000002</v>
      </c>
      <c r="R57" s="106">
        <f t="shared" si="4"/>
        <v>3817.89</v>
      </c>
      <c r="S57" s="106">
        <f t="shared" si="4"/>
        <v>79.514143836924802</v>
      </c>
      <c r="T57" s="106">
        <f t="shared" si="4"/>
        <v>68328</v>
      </c>
      <c r="U57" s="106">
        <f t="shared" si="4"/>
        <v>282727.67999999999</v>
      </c>
      <c r="V57" s="106">
        <f t="shared" si="4"/>
        <v>576.18277439999997</v>
      </c>
      <c r="Y57" s="129">
        <f>I57+K57+N57+O57+P57+Q57+R57</f>
        <v>54602.724000000002</v>
      </c>
    </row>
    <row r="58" spans="1:25" ht="12" x14ac:dyDescent="0.2">
      <c r="A58" s="1" t="s">
        <v>21</v>
      </c>
      <c r="B58" s="190" t="s">
        <v>80</v>
      </c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2"/>
    </row>
    <row r="59" spans="1:25" ht="12" x14ac:dyDescent="0.2">
      <c r="A59" s="2" t="s">
        <v>42</v>
      </c>
      <c r="B59" s="199" t="s">
        <v>67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</row>
    <row r="60" spans="1:25" ht="213" customHeight="1" x14ac:dyDescent="0.25">
      <c r="A60" s="61" t="s">
        <v>101</v>
      </c>
      <c r="B60" s="171" t="s">
        <v>190</v>
      </c>
      <c r="C60" s="50" t="s">
        <v>106</v>
      </c>
      <c r="D60" s="138">
        <v>40</v>
      </c>
      <c r="E60" s="113">
        <f>D60</f>
        <v>40</v>
      </c>
      <c r="F60" s="50"/>
      <c r="G60" s="50"/>
      <c r="H60" s="50"/>
      <c r="I60" s="50"/>
      <c r="J60" s="50"/>
      <c r="K60" s="50"/>
      <c r="L60" s="50"/>
      <c r="M60" s="94">
        <f>D60</f>
        <v>40</v>
      </c>
      <c r="N60" s="94">
        <f>M60</f>
        <v>40</v>
      </c>
      <c r="O60" s="50"/>
      <c r="P60" s="50"/>
      <c r="Q60" s="50"/>
      <c r="R60" s="50"/>
      <c r="S60" s="50"/>
      <c r="T60" s="50"/>
      <c r="U60" s="50"/>
      <c r="V60" s="50"/>
    </row>
    <row r="61" spans="1:25" ht="150" x14ac:dyDescent="0.2">
      <c r="A61" s="61" t="s">
        <v>102</v>
      </c>
      <c r="B61" s="51" t="s">
        <v>191</v>
      </c>
      <c r="C61" s="50" t="s">
        <v>188</v>
      </c>
      <c r="D61" s="138">
        <v>3035.7</v>
      </c>
      <c r="E61" s="113">
        <f>D61</f>
        <v>3035.7</v>
      </c>
      <c r="F61" s="50"/>
      <c r="G61" s="50"/>
      <c r="H61" s="50"/>
      <c r="I61" s="50"/>
      <c r="J61" s="50"/>
      <c r="K61" s="50"/>
      <c r="L61" s="50"/>
      <c r="M61" s="94">
        <f>D61</f>
        <v>3035.7</v>
      </c>
      <c r="N61" s="94">
        <v>3035.7</v>
      </c>
      <c r="O61" s="50"/>
      <c r="P61" s="50"/>
      <c r="Q61" s="50"/>
      <c r="R61" s="50"/>
      <c r="S61" s="50"/>
      <c r="T61" s="50"/>
      <c r="U61" s="50"/>
      <c r="V61" s="50"/>
    </row>
    <row r="62" spans="1:25" ht="90" x14ac:dyDescent="0.2">
      <c r="A62" s="61" t="s">
        <v>103</v>
      </c>
      <c r="B62" s="51" t="s">
        <v>184</v>
      </c>
      <c r="C62" s="81" t="s">
        <v>106</v>
      </c>
      <c r="D62" s="126">
        <f>N62+P62</f>
        <v>340</v>
      </c>
      <c r="E62" s="110">
        <f>D62</f>
        <v>340</v>
      </c>
      <c r="F62" s="50"/>
      <c r="G62" s="50"/>
      <c r="H62" s="50"/>
      <c r="I62" s="50"/>
      <c r="J62" s="50"/>
      <c r="K62" s="50"/>
      <c r="L62" s="94">
        <f>E62</f>
        <v>340</v>
      </c>
      <c r="M62" s="50"/>
      <c r="N62" s="94"/>
      <c r="O62" s="50"/>
      <c r="P62" s="94">
        <v>340</v>
      </c>
      <c r="Q62" s="50"/>
      <c r="R62" s="50"/>
      <c r="S62" s="50"/>
      <c r="T62" s="50"/>
      <c r="U62" s="50"/>
      <c r="V62" s="50"/>
    </row>
    <row r="63" spans="1:25" ht="90" x14ac:dyDescent="0.2">
      <c r="A63" s="61" t="s">
        <v>104</v>
      </c>
      <c r="B63" s="51" t="s">
        <v>207</v>
      </c>
      <c r="C63" s="81" t="s">
        <v>106</v>
      </c>
      <c r="D63" s="126">
        <f>N63+P63</f>
        <v>347.21</v>
      </c>
      <c r="E63" s="110">
        <f>D63</f>
        <v>347.21</v>
      </c>
      <c r="F63" s="50"/>
      <c r="G63" s="50"/>
      <c r="H63" s="50"/>
      <c r="I63" s="50"/>
      <c r="J63" s="50"/>
      <c r="K63" s="50"/>
      <c r="L63" s="94">
        <f>E63</f>
        <v>347.21</v>
      </c>
      <c r="M63" s="50"/>
      <c r="N63" s="94"/>
      <c r="O63" s="50"/>
      <c r="P63" s="50">
        <v>347.21</v>
      </c>
      <c r="Q63" s="50"/>
      <c r="R63" s="50"/>
      <c r="S63" s="50"/>
      <c r="T63" s="50"/>
      <c r="U63" s="50"/>
      <c r="V63" s="50"/>
    </row>
    <row r="64" spans="1:25" ht="90" x14ac:dyDescent="0.2">
      <c r="A64" s="61" t="s">
        <v>105</v>
      </c>
      <c r="B64" s="52" t="s">
        <v>208</v>
      </c>
      <c r="C64" s="81" t="s">
        <v>106</v>
      </c>
      <c r="D64" s="126">
        <f>N64+Q64</f>
        <v>1034.7</v>
      </c>
      <c r="E64" s="110">
        <f>D64</f>
        <v>1034.7</v>
      </c>
      <c r="F64" s="50"/>
      <c r="G64" s="50"/>
      <c r="H64" s="50"/>
      <c r="I64" s="50"/>
      <c r="J64" s="50"/>
      <c r="K64" s="50"/>
      <c r="L64" s="94">
        <f>Q64</f>
        <v>1034.7</v>
      </c>
      <c r="M64" s="50"/>
      <c r="N64" s="94"/>
      <c r="O64" s="50"/>
      <c r="P64" s="50"/>
      <c r="Q64" s="94">
        <v>1034.7</v>
      </c>
      <c r="R64" s="50"/>
      <c r="S64" s="50"/>
      <c r="T64" s="50"/>
      <c r="U64" s="50"/>
      <c r="V64" s="50"/>
    </row>
    <row r="65" spans="1:22" s="93" customFormat="1" ht="15.75" x14ac:dyDescent="0.25">
      <c r="A65" s="200" t="s">
        <v>44</v>
      </c>
      <c r="B65" s="200"/>
      <c r="C65" s="200"/>
      <c r="D65" s="106">
        <f>SUM(D60:D64)</f>
        <v>4797.6099999999997</v>
      </c>
      <c r="E65" s="106">
        <f>SUM(E60:E64)</f>
        <v>4797.6099999999997</v>
      </c>
      <c r="F65" s="91">
        <f t="shared" ref="F65:L65" si="5">SUM(F62:F64)</f>
        <v>0</v>
      </c>
      <c r="G65" s="91">
        <f t="shared" si="5"/>
        <v>0</v>
      </c>
      <c r="H65" s="91">
        <f t="shared" si="5"/>
        <v>0</v>
      </c>
      <c r="I65" s="91">
        <f t="shared" si="5"/>
        <v>0</v>
      </c>
      <c r="J65" s="91">
        <f t="shared" si="5"/>
        <v>0</v>
      </c>
      <c r="K65" s="91">
        <f t="shared" si="5"/>
        <v>0</v>
      </c>
      <c r="L65" s="106">
        <f t="shared" si="5"/>
        <v>1721.91</v>
      </c>
      <c r="M65" s="91">
        <f>SUM(M60:M64)</f>
        <v>3075.7</v>
      </c>
      <c r="N65" s="106">
        <f>SUM(N60:N64)</f>
        <v>3075.7</v>
      </c>
      <c r="O65" s="106">
        <f>SUM(O62:O64)</f>
        <v>0</v>
      </c>
      <c r="P65" s="106">
        <f>SUM(P60:P64)</f>
        <v>687.21</v>
      </c>
      <c r="Q65" s="106">
        <f>SUM(Q60:Q64)</f>
        <v>1034.7</v>
      </c>
      <c r="R65" s="106">
        <f>SUM(R62:R64)</f>
        <v>0</v>
      </c>
      <c r="S65" s="91">
        <f>SUM(S62:S64)</f>
        <v>0</v>
      </c>
      <c r="T65" s="91">
        <f>SUM(T62:T64)</f>
        <v>0</v>
      </c>
      <c r="U65" s="91">
        <f>SUM(U62:U64)</f>
        <v>0</v>
      </c>
      <c r="V65" s="91">
        <f>SUM(V62:V64)</f>
        <v>0</v>
      </c>
    </row>
    <row r="66" spans="1:22" ht="12" x14ac:dyDescent="0.2">
      <c r="A66" s="28" t="s">
        <v>149</v>
      </c>
      <c r="B66" s="199" t="s">
        <v>68</v>
      </c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</row>
    <row r="67" spans="1:22" x14ac:dyDescent="0.2">
      <c r="A67" s="28"/>
      <c r="B67" s="103"/>
      <c r="C67" s="95"/>
      <c r="D67" s="50"/>
      <c r="E67" s="115"/>
      <c r="F67" s="9"/>
      <c r="G67" s="9"/>
      <c r="H67" s="9"/>
      <c r="I67" s="9"/>
      <c r="J67" s="9"/>
      <c r="K67" s="9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</row>
    <row r="68" spans="1:22" ht="12" x14ac:dyDescent="0.2">
      <c r="A68" s="201" t="s">
        <v>150</v>
      </c>
      <c r="B68" s="201"/>
      <c r="C68" s="201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</row>
    <row r="69" spans="1:22" ht="12" x14ac:dyDescent="0.2">
      <c r="A69" s="28" t="s">
        <v>151</v>
      </c>
      <c r="B69" s="202" t="s">
        <v>65</v>
      </c>
      <c r="C69" s="202"/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</row>
    <row r="70" spans="1:22" ht="14.25" x14ac:dyDescent="0.2">
      <c r="A70" s="2"/>
      <c r="B70" s="160"/>
      <c r="C70" s="92"/>
      <c r="D70" s="19"/>
      <c r="E70" s="115"/>
      <c r="F70" s="9"/>
      <c r="G70" s="9"/>
      <c r="H70" s="9"/>
      <c r="I70" s="9"/>
      <c r="J70" s="9"/>
      <c r="K70" s="9"/>
      <c r="L70" s="19"/>
      <c r="M70" s="30"/>
      <c r="N70" s="120"/>
      <c r="O70" s="19"/>
      <c r="P70" s="19"/>
      <c r="Q70" s="19"/>
      <c r="R70" s="19"/>
      <c r="S70" s="30"/>
      <c r="T70" s="30"/>
      <c r="U70" s="30"/>
      <c r="V70" s="24"/>
    </row>
    <row r="71" spans="1:22" ht="12" x14ac:dyDescent="0.2">
      <c r="A71" s="190" t="s">
        <v>152</v>
      </c>
      <c r="B71" s="191"/>
      <c r="C71" s="192"/>
      <c r="D71" s="29"/>
      <c r="E71" s="29"/>
      <c r="F71" s="24"/>
      <c r="G71" s="24"/>
      <c r="H71" s="24"/>
      <c r="I71" s="24"/>
      <c r="J71" s="24"/>
      <c r="K71" s="24"/>
      <c r="L71" s="29"/>
      <c r="M71" s="24"/>
      <c r="N71" s="114"/>
      <c r="O71" s="29"/>
      <c r="P71" s="29"/>
      <c r="Q71" s="29"/>
      <c r="R71" s="29"/>
      <c r="S71" s="24"/>
      <c r="T71" s="24"/>
      <c r="U71" s="24"/>
      <c r="V71" s="54"/>
    </row>
    <row r="72" spans="1:22" ht="12" x14ac:dyDescent="0.2">
      <c r="A72" s="28" t="s">
        <v>46</v>
      </c>
      <c r="B72" s="196" t="s">
        <v>153</v>
      </c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8"/>
    </row>
    <row r="73" spans="1:22" ht="14.25" x14ac:dyDescent="0.2">
      <c r="A73" s="2"/>
      <c r="B73" s="160"/>
      <c r="C73" s="92"/>
      <c r="D73" s="19"/>
      <c r="E73" s="115"/>
      <c r="F73" s="9"/>
      <c r="G73" s="9"/>
      <c r="H73" s="9"/>
      <c r="I73" s="9"/>
      <c r="J73" s="9"/>
      <c r="K73" s="9"/>
      <c r="L73" s="19"/>
      <c r="M73" s="30"/>
      <c r="N73" s="120"/>
      <c r="O73" s="19"/>
      <c r="P73" s="19"/>
      <c r="Q73" s="19"/>
      <c r="R73" s="19"/>
      <c r="S73" s="30"/>
      <c r="T73" s="30"/>
      <c r="U73" s="30"/>
      <c r="V73" s="24"/>
    </row>
    <row r="74" spans="1:22" ht="14.25" x14ac:dyDescent="0.2">
      <c r="A74" s="2" t="s">
        <v>154</v>
      </c>
      <c r="B74" s="160"/>
      <c r="C74" s="92"/>
      <c r="D74" s="19"/>
      <c r="E74" s="115" t="s">
        <v>155</v>
      </c>
      <c r="F74" s="9" t="s">
        <v>155</v>
      </c>
      <c r="G74" s="9"/>
      <c r="H74" s="9" t="s">
        <v>155</v>
      </c>
      <c r="I74" s="9" t="s">
        <v>155</v>
      </c>
      <c r="J74" s="9" t="s">
        <v>155</v>
      </c>
      <c r="K74" s="9" t="s">
        <v>156</v>
      </c>
      <c r="L74" s="19"/>
      <c r="M74" s="30"/>
      <c r="N74" s="120"/>
      <c r="O74" s="19"/>
      <c r="P74" s="19"/>
      <c r="Q74" s="19"/>
      <c r="R74" s="19"/>
      <c r="S74" s="30"/>
      <c r="T74" s="30"/>
      <c r="U74" s="30"/>
      <c r="V74" s="24"/>
    </row>
    <row r="75" spans="1:22" ht="14.25" x14ac:dyDescent="0.2">
      <c r="A75" s="2" t="s">
        <v>157</v>
      </c>
      <c r="B75" s="160"/>
      <c r="C75" s="92"/>
      <c r="D75" s="19"/>
      <c r="E75" s="115" t="s">
        <v>155</v>
      </c>
      <c r="F75" s="9" t="s">
        <v>155</v>
      </c>
      <c r="G75" s="9"/>
      <c r="H75" s="9" t="s">
        <v>155</v>
      </c>
      <c r="I75" s="9" t="s">
        <v>155</v>
      </c>
      <c r="J75" s="9" t="s">
        <v>155</v>
      </c>
      <c r="K75" s="9" t="s">
        <v>156</v>
      </c>
      <c r="L75" s="19"/>
      <c r="M75" s="30"/>
      <c r="N75" s="120"/>
      <c r="O75" s="19"/>
      <c r="P75" s="19"/>
      <c r="Q75" s="19"/>
      <c r="R75" s="19"/>
      <c r="S75" s="30"/>
      <c r="T75" s="30"/>
      <c r="U75" s="30"/>
      <c r="V75" s="24"/>
    </row>
    <row r="76" spans="1:22" ht="12" x14ac:dyDescent="0.2">
      <c r="A76" s="190" t="s">
        <v>54</v>
      </c>
      <c r="B76" s="191"/>
      <c r="C76" s="192"/>
      <c r="D76" s="29"/>
      <c r="E76" s="29"/>
      <c r="F76" s="24"/>
      <c r="G76" s="24"/>
      <c r="H76" s="24"/>
      <c r="I76" s="24"/>
      <c r="J76" s="24"/>
      <c r="K76" s="24"/>
      <c r="L76" s="29"/>
      <c r="M76" s="24"/>
      <c r="N76" s="114"/>
      <c r="O76" s="29"/>
      <c r="P76" s="29"/>
      <c r="Q76" s="29"/>
      <c r="R76" s="29"/>
      <c r="S76" s="24"/>
      <c r="T76" s="24"/>
      <c r="U76" s="24"/>
      <c r="V76" s="24"/>
    </row>
    <row r="77" spans="1:22" ht="12" x14ac:dyDescent="0.2">
      <c r="A77" s="38" t="s">
        <v>55</v>
      </c>
      <c r="B77" s="187" t="s">
        <v>18</v>
      </c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9"/>
    </row>
    <row r="78" spans="1:22" ht="75" x14ac:dyDescent="0.25">
      <c r="A78" s="38" t="s">
        <v>158</v>
      </c>
      <c r="B78" s="161" t="s">
        <v>159</v>
      </c>
      <c r="C78" s="81" t="s">
        <v>106</v>
      </c>
      <c r="D78" s="106">
        <v>66</v>
      </c>
      <c r="E78" s="106">
        <f t="shared" ref="E78:E85" si="6">D78</f>
        <v>66</v>
      </c>
      <c r="F78" s="91"/>
      <c r="G78" s="91"/>
      <c r="H78" s="91"/>
      <c r="I78" s="91"/>
      <c r="J78" s="91"/>
      <c r="K78" s="91"/>
      <c r="L78" s="106">
        <f>E78</f>
        <v>66</v>
      </c>
      <c r="M78" s="91"/>
      <c r="N78" s="106"/>
      <c r="O78" s="106">
        <f>D78</f>
        <v>66</v>
      </c>
      <c r="P78" s="106"/>
      <c r="Q78" s="106"/>
      <c r="R78" s="106"/>
      <c r="S78" s="91"/>
      <c r="T78" s="91"/>
      <c r="U78" s="91"/>
      <c r="V78" s="91"/>
    </row>
    <row r="79" spans="1:22" ht="89.25" customHeight="1" x14ac:dyDescent="0.25">
      <c r="A79" s="38" t="s">
        <v>160</v>
      </c>
      <c r="B79" s="161" t="s">
        <v>165</v>
      </c>
      <c r="C79" s="81" t="s">
        <v>106</v>
      </c>
      <c r="D79" s="106">
        <v>3009.6950000000002</v>
      </c>
      <c r="E79" s="106">
        <f>D79</f>
        <v>3009.6950000000002</v>
      </c>
      <c r="F79" s="91"/>
      <c r="G79" s="91"/>
      <c r="H79" s="91"/>
      <c r="I79" s="91"/>
      <c r="J79" s="91"/>
      <c r="K79" s="91"/>
      <c r="L79" s="106">
        <f>E79</f>
        <v>3009.6950000000002</v>
      </c>
      <c r="M79" s="91"/>
      <c r="N79" s="106"/>
      <c r="O79" s="106">
        <f>D79</f>
        <v>3009.6950000000002</v>
      </c>
      <c r="P79" s="106"/>
      <c r="Q79" s="106"/>
      <c r="R79" s="106"/>
      <c r="S79" s="91"/>
      <c r="T79" s="91"/>
      <c r="U79" s="91"/>
      <c r="V79" s="91"/>
    </row>
    <row r="80" spans="1:22" ht="102.75" customHeight="1" x14ac:dyDescent="0.25">
      <c r="A80" s="38" t="s">
        <v>162</v>
      </c>
      <c r="B80" s="161" t="s">
        <v>163</v>
      </c>
      <c r="C80" s="81" t="s">
        <v>106</v>
      </c>
      <c r="D80" s="106">
        <v>970.49</v>
      </c>
      <c r="E80" s="106">
        <f t="shared" si="6"/>
        <v>970.49</v>
      </c>
      <c r="F80" s="91"/>
      <c r="G80" s="91"/>
      <c r="H80" s="91"/>
      <c r="I80" s="91"/>
      <c r="J80" s="91"/>
      <c r="K80" s="91"/>
      <c r="L80" s="106">
        <f>E80</f>
        <v>970.49</v>
      </c>
      <c r="M80" s="91"/>
      <c r="N80" s="106"/>
      <c r="O80" s="106"/>
      <c r="P80" s="106">
        <f>E80</f>
        <v>970.49</v>
      </c>
      <c r="Q80" s="106"/>
      <c r="R80" s="106"/>
      <c r="S80" s="91"/>
      <c r="T80" s="91"/>
      <c r="U80" s="91"/>
      <c r="V80" s="91"/>
    </row>
    <row r="81" spans="1:22" ht="75" x14ac:dyDescent="0.25">
      <c r="A81" s="38" t="s">
        <v>164</v>
      </c>
      <c r="B81" s="161" t="s">
        <v>195</v>
      </c>
      <c r="C81" s="81" t="s">
        <v>106</v>
      </c>
      <c r="D81" s="106">
        <v>1418</v>
      </c>
      <c r="E81" s="106">
        <f t="shared" si="6"/>
        <v>1418</v>
      </c>
      <c r="F81" s="91"/>
      <c r="G81" s="91"/>
      <c r="H81" s="91"/>
      <c r="I81" s="91"/>
      <c r="J81" s="91"/>
      <c r="K81" s="91"/>
      <c r="L81" s="106">
        <f>E81</f>
        <v>1418</v>
      </c>
      <c r="M81" s="91"/>
      <c r="N81" s="106"/>
      <c r="O81" s="106"/>
      <c r="P81" s="106">
        <f>D81</f>
        <v>1418</v>
      </c>
      <c r="Q81" s="106"/>
      <c r="R81" s="106"/>
      <c r="S81" s="91"/>
      <c r="T81" s="91"/>
      <c r="U81" s="91"/>
      <c r="V81" s="91"/>
    </row>
    <row r="82" spans="1:22" ht="76.5" customHeight="1" x14ac:dyDescent="0.25">
      <c r="A82" s="38" t="s">
        <v>166</v>
      </c>
      <c r="B82" s="161" t="s">
        <v>161</v>
      </c>
      <c r="C82" s="81" t="s">
        <v>106</v>
      </c>
      <c r="D82" s="106">
        <v>341</v>
      </c>
      <c r="E82" s="106">
        <f>D82</f>
        <v>341</v>
      </c>
      <c r="F82" s="91"/>
      <c r="G82" s="91"/>
      <c r="H82" s="91"/>
      <c r="I82" s="91"/>
      <c r="J82" s="91"/>
      <c r="K82" s="91"/>
      <c r="L82" s="106">
        <f>E82</f>
        <v>341</v>
      </c>
      <c r="M82" s="91"/>
      <c r="N82" s="106"/>
      <c r="O82" s="106"/>
      <c r="P82" s="106"/>
      <c r="Q82" s="106">
        <v>341</v>
      </c>
      <c r="R82" s="106"/>
      <c r="S82" s="91"/>
      <c r="T82" s="91"/>
      <c r="U82" s="91"/>
      <c r="V82" s="91"/>
    </row>
    <row r="83" spans="1:22" ht="75.75" customHeight="1" x14ac:dyDescent="0.25">
      <c r="A83" s="38" t="s">
        <v>167</v>
      </c>
      <c r="B83" s="161" t="s">
        <v>168</v>
      </c>
      <c r="C83" s="81" t="s">
        <v>106</v>
      </c>
      <c r="D83" s="106">
        <v>1700</v>
      </c>
      <c r="E83" s="106">
        <f t="shared" si="6"/>
        <v>1700</v>
      </c>
      <c r="F83" s="91"/>
      <c r="G83" s="91"/>
      <c r="H83" s="91"/>
      <c r="I83" s="91"/>
      <c r="J83" s="91"/>
      <c r="K83" s="91"/>
      <c r="L83" s="106"/>
      <c r="M83" s="106">
        <f>E83</f>
        <v>1700</v>
      </c>
      <c r="N83" s="106"/>
      <c r="O83" s="106"/>
      <c r="P83" s="106"/>
      <c r="Q83" s="106">
        <v>1700</v>
      </c>
      <c r="R83" s="106"/>
      <c r="S83" s="91"/>
      <c r="T83" s="91"/>
      <c r="U83" s="91"/>
      <c r="V83" s="91"/>
    </row>
    <row r="84" spans="1:22" ht="76.5" customHeight="1" x14ac:dyDescent="0.25">
      <c r="A84" s="38" t="s">
        <v>169</v>
      </c>
      <c r="B84" s="161" t="s">
        <v>170</v>
      </c>
      <c r="C84" s="81" t="s">
        <v>106</v>
      </c>
      <c r="D84" s="106">
        <v>1537.85</v>
      </c>
      <c r="E84" s="106">
        <f t="shared" si="6"/>
        <v>1537.85</v>
      </c>
      <c r="F84" s="91"/>
      <c r="G84" s="91"/>
      <c r="H84" s="91"/>
      <c r="I84" s="91"/>
      <c r="J84" s="91"/>
      <c r="K84" s="91"/>
      <c r="L84" s="106"/>
      <c r="M84" s="106">
        <f>E84</f>
        <v>1537.85</v>
      </c>
      <c r="N84" s="106"/>
      <c r="O84" s="106"/>
      <c r="P84" s="106"/>
      <c r="Q84" s="106"/>
      <c r="R84" s="106">
        <v>1537.85</v>
      </c>
      <c r="S84" s="91"/>
      <c r="T84" s="91"/>
      <c r="U84" s="91"/>
      <c r="V84" s="91"/>
    </row>
    <row r="85" spans="1:22" ht="76.5" customHeight="1" x14ac:dyDescent="0.25">
      <c r="A85" s="38" t="s">
        <v>171</v>
      </c>
      <c r="B85" s="161" t="s">
        <v>172</v>
      </c>
      <c r="C85" s="81" t="s">
        <v>106</v>
      </c>
      <c r="D85" s="106">
        <v>1537.85</v>
      </c>
      <c r="E85" s="106">
        <f t="shared" si="6"/>
        <v>1537.85</v>
      </c>
      <c r="F85" s="91"/>
      <c r="G85" s="91"/>
      <c r="H85" s="91"/>
      <c r="I85" s="91"/>
      <c r="J85" s="91"/>
      <c r="K85" s="91"/>
      <c r="L85" s="106"/>
      <c r="M85" s="106">
        <f>E85</f>
        <v>1537.85</v>
      </c>
      <c r="N85" s="106"/>
      <c r="O85" s="106"/>
      <c r="P85" s="106"/>
      <c r="Q85" s="106"/>
      <c r="R85" s="106">
        <v>1537.85</v>
      </c>
      <c r="S85" s="91"/>
      <c r="T85" s="91"/>
      <c r="U85" s="91"/>
      <c r="V85" s="91"/>
    </row>
    <row r="86" spans="1:22" ht="12" x14ac:dyDescent="0.2">
      <c r="A86" s="190" t="s">
        <v>173</v>
      </c>
      <c r="B86" s="191"/>
      <c r="C86" s="192"/>
      <c r="D86" s="106">
        <f t="shared" ref="D86:V86" si="7">SUM(D78:D85)</f>
        <v>10580.885</v>
      </c>
      <c r="E86" s="106">
        <f t="shared" si="7"/>
        <v>10580.885</v>
      </c>
      <c r="F86" s="91">
        <f t="shared" si="7"/>
        <v>0</v>
      </c>
      <c r="G86" s="91">
        <f t="shared" si="7"/>
        <v>0</v>
      </c>
      <c r="H86" s="91">
        <f t="shared" si="7"/>
        <v>0</v>
      </c>
      <c r="I86" s="91">
        <f t="shared" si="7"/>
        <v>0</v>
      </c>
      <c r="J86" s="91">
        <f t="shared" si="7"/>
        <v>0</v>
      </c>
      <c r="K86" s="91">
        <f t="shared" si="7"/>
        <v>0</v>
      </c>
      <c r="L86" s="106">
        <f>SUM(L78:L85)</f>
        <v>5805.1850000000004</v>
      </c>
      <c r="M86" s="91">
        <f t="shared" si="7"/>
        <v>4775.7</v>
      </c>
      <c r="N86" s="106">
        <f t="shared" si="7"/>
        <v>0</v>
      </c>
      <c r="O86" s="106">
        <f t="shared" si="7"/>
        <v>3075.6950000000002</v>
      </c>
      <c r="P86" s="106">
        <f t="shared" si="7"/>
        <v>2388.4899999999998</v>
      </c>
      <c r="Q86" s="106">
        <f t="shared" si="7"/>
        <v>2041</v>
      </c>
      <c r="R86" s="106">
        <f t="shared" si="7"/>
        <v>3075.7</v>
      </c>
      <c r="S86" s="91">
        <f t="shared" si="7"/>
        <v>0</v>
      </c>
      <c r="T86" s="91">
        <f t="shared" si="7"/>
        <v>0</v>
      </c>
      <c r="U86" s="91">
        <f t="shared" si="7"/>
        <v>0</v>
      </c>
      <c r="V86" s="91">
        <f t="shared" si="7"/>
        <v>0</v>
      </c>
    </row>
    <row r="87" spans="1:22" ht="12" x14ac:dyDescent="0.2">
      <c r="A87" s="97"/>
      <c r="B87" s="187" t="s">
        <v>174</v>
      </c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9"/>
    </row>
    <row r="88" spans="1:22" ht="12" x14ac:dyDescent="0.2">
      <c r="A88" s="97" t="s">
        <v>57</v>
      </c>
      <c r="B88" s="187" t="s">
        <v>20</v>
      </c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9"/>
    </row>
    <row r="89" spans="1:22" ht="14.25" x14ac:dyDescent="0.2">
      <c r="A89" s="24"/>
      <c r="B89" s="160"/>
      <c r="C89" s="92"/>
      <c r="D89" s="29"/>
      <c r="E89" s="115"/>
      <c r="F89" s="9"/>
      <c r="G89" s="9"/>
      <c r="H89" s="9"/>
      <c r="I89" s="9"/>
      <c r="J89" s="9"/>
      <c r="K89" s="9"/>
      <c r="L89" s="29"/>
      <c r="M89" s="24"/>
      <c r="N89" s="114"/>
      <c r="O89" s="29"/>
      <c r="P89" s="29"/>
      <c r="Q89" s="29"/>
      <c r="R89" s="29"/>
      <c r="S89" s="24"/>
      <c r="T89" s="98"/>
      <c r="U89" s="98"/>
      <c r="V89" s="98"/>
    </row>
    <row r="90" spans="1:22" ht="12" x14ac:dyDescent="0.2">
      <c r="A90" s="190" t="s">
        <v>58</v>
      </c>
      <c r="B90" s="191"/>
      <c r="C90" s="192"/>
      <c r="D90" s="29"/>
      <c r="E90" s="115"/>
      <c r="F90" s="9"/>
      <c r="G90" s="9"/>
      <c r="H90" s="9"/>
      <c r="I90" s="9"/>
      <c r="J90" s="9"/>
      <c r="K90" s="9"/>
      <c r="L90" s="29"/>
      <c r="M90" s="24"/>
      <c r="N90" s="114"/>
      <c r="O90" s="29"/>
      <c r="P90" s="29"/>
      <c r="Q90" s="29"/>
      <c r="R90" s="29"/>
      <c r="S90" s="24"/>
      <c r="T90" s="98"/>
      <c r="U90" s="98"/>
      <c r="V90" s="98"/>
    </row>
    <row r="91" spans="1:22" ht="12" x14ac:dyDescent="0.2">
      <c r="A91" s="190" t="s">
        <v>26</v>
      </c>
      <c r="B91" s="191"/>
      <c r="C91" s="192"/>
      <c r="D91" s="106">
        <f t="shared" ref="D91:V91" si="8">D65+D68+D71+D76+D86+D90</f>
        <v>15378.494999999999</v>
      </c>
      <c r="E91" s="106">
        <f t="shared" si="8"/>
        <v>15378.494999999999</v>
      </c>
      <c r="F91" s="91">
        <f t="shared" si="8"/>
        <v>0</v>
      </c>
      <c r="G91" s="91">
        <f t="shared" si="8"/>
        <v>0</v>
      </c>
      <c r="H91" s="91">
        <f t="shared" si="8"/>
        <v>0</v>
      </c>
      <c r="I91" s="91">
        <f t="shared" si="8"/>
        <v>0</v>
      </c>
      <c r="J91" s="91">
        <f t="shared" si="8"/>
        <v>0</v>
      </c>
      <c r="K91" s="91">
        <f t="shared" si="8"/>
        <v>0</v>
      </c>
      <c r="L91" s="106">
        <f>L65+L68+L71+L76+L86+L90</f>
        <v>7527.0950000000003</v>
      </c>
      <c r="M91" s="91">
        <f>M65+M68+M71+M76+M86+M90</f>
        <v>7851.4</v>
      </c>
      <c r="N91" s="106">
        <f t="shared" si="8"/>
        <v>3075.7</v>
      </c>
      <c r="O91" s="106">
        <f t="shared" si="8"/>
        <v>3075.6950000000002</v>
      </c>
      <c r="P91" s="106">
        <f t="shared" si="8"/>
        <v>3075.7</v>
      </c>
      <c r="Q91" s="106">
        <f t="shared" si="8"/>
        <v>3075.7</v>
      </c>
      <c r="R91" s="106">
        <f t="shared" si="8"/>
        <v>3075.7</v>
      </c>
      <c r="S91" s="91">
        <f t="shared" si="8"/>
        <v>0</v>
      </c>
      <c r="T91" s="91">
        <f t="shared" si="8"/>
        <v>0</v>
      </c>
      <c r="U91" s="91">
        <f t="shared" si="8"/>
        <v>0</v>
      </c>
      <c r="V91" s="91">
        <f t="shared" si="8"/>
        <v>0</v>
      </c>
    </row>
    <row r="92" spans="1:22" ht="12" x14ac:dyDescent="0.2">
      <c r="A92" s="193" t="s">
        <v>175</v>
      </c>
      <c r="B92" s="193"/>
      <c r="C92" s="193"/>
      <c r="D92" s="118">
        <f t="shared" ref="D92:V92" si="9">D57+D91</f>
        <v>52981.218999999997</v>
      </c>
      <c r="E92" s="118">
        <f t="shared" si="9"/>
        <v>33981.218999999997</v>
      </c>
      <c r="F92" s="96">
        <f t="shared" si="9"/>
        <v>0</v>
      </c>
      <c r="G92" s="96">
        <f t="shared" si="9"/>
        <v>0</v>
      </c>
      <c r="H92" s="96">
        <f t="shared" si="9"/>
        <v>0</v>
      </c>
      <c r="I92" s="96">
        <f t="shared" si="9"/>
        <v>0</v>
      </c>
      <c r="J92" s="96">
        <f t="shared" si="9"/>
        <v>0</v>
      </c>
      <c r="K92" s="96">
        <f t="shared" si="9"/>
        <v>17000</v>
      </c>
      <c r="L92" s="118">
        <f t="shared" si="9"/>
        <v>20494.039000000001</v>
      </c>
      <c r="M92" s="96">
        <f t="shared" si="9"/>
        <v>32487.18</v>
      </c>
      <c r="N92" s="118">
        <f t="shared" si="9"/>
        <v>25893.59</v>
      </c>
      <c r="O92" s="118">
        <f t="shared" si="9"/>
        <v>6893.585</v>
      </c>
      <c r="P92" s="118">
        <f t="shared" si="9"/>
        <v>6406.86</v>
      </c>
      <c r="Q92" s="118">
        <f t="shared" si="9"/>
        <v>6893.5940000000001</v>
      </c>
      <c r="R92" s="118">
        <f t="shared" si="9"/>
        <v>6893.59</v>
      </c>
      <c r="S92" s="96">
        <f t="shared" si="9"/>
        <v>79.514143836924802</v>
      </c>
      <c r="T92" s="96">
        <f t="shared" si="9"/>
        <v>68328</v>
      </c>
      <c r="U92" s="96">
        <f t="shared" si="9"/>
        <v>282727.67999999999</v>
      </c>
      <c r="V92" s="96">
        <f t="shared" si="9"/>
        <v>576.18277439999997</v>
      </c>
    </row>
    <row r="93" spans="1:22" ht="12" x14ac:dyDescent="0.2">
      <c r="A93" s="194" t="s">
        <v>176</v>
      </c>
      <c r="B93" s="194"/>
      <c r="C93" s="194"/>
      <c r="D93" s="194"/>
      <c r="E93" s="194"/>
      <c r="F93" s="194"/>
      <c r="G93" s="194"/>
      <c r="H93" s="194"/>
      <c r="J93" s="195"/>
      <c r="K93" s="195"/>
      <c r="L93" s="195"/>
      <c r="M93" s="195"/>
      <c r="N93" s="195"/>
      <c r="O93" s="195"/>
      <c r="P93" s="195"/>
      <c r="Q93" s="195"/>
      <c r="R93" s="195"/>
      <c r="S93" s="195"/>
      <c r="T93" s="195"/>
      <c r="U93" s="195"/>
      <c r="V93" s="195"/>
    </row>
    <row r="94" spans="1:22" x14ac:dyDescent="0.25">
      <c r="A94" s="41" t="s">
        <v>83</v>
      </c>
      <c r="B94" s="162"/>
      <c r="C94" s="99"/>
      <c r="D94" s="119"/>
      <c r="E94" s="119"/>
      <c r="F94" s="3"/>
      <c r="G94" s="3"/>
      <c r="H94" s="27"/>
      <c r="I94" s="27"/>
      <c r="J94" s="27"/>
      <c r="K94" s="27"/>
      <c r="L94" s="119"/>
      <c r="M94" s="3"/>
      <c r="N94" s="121"/>
      <c r="O94" s="119"/>
      <c r="P94" s="119"/>
      <c r="Q94" s="119"/>
      <c r="R94" s="119"/>
      <c r="S94" s="3"/>
      <c r="T94" s="3"/>
      <c r="U94" s="3"/>
    </row>
    <row r="95" spans="1:22" x14ac:dyDescent="0.25">
      <c r="A95" s="41" t="s">
        <v>177</v>
      </c>
      <c r="B95" s="162"/>
      <c r="C95" s="99"/>
      <c r="D95" s="119"/>
      <c r="E95" s="119"/>
      <c r="F95" s="3"/>
      <c r="G95" s="3"/>
      <c r="H95" s="27"/>
      <c r="I95" s="27"/>
      <c r="T95" s="4"/>
      <c r="U95" s="4"/>
      <c r="V95" s="27"/>
    </row>
    <row r="96" spans="1:22" x14ac:dyDescent="0.25">
      <c r="B96" s="163"/>
      <c r="C96" s="100"/>
      <c r="D96" s="127"/>
      <c r="F96" s="43"/>
      <c r="G96" s="43"/>
      <c r="H96" s="43"/>
      <c r="I96" s="43"/>
      <c r="J96" s="101"/>
      <c r="K96" s="101"/>
      <c r="L96" s="131"/>
      <c r="T96" s="4"/>
      <c r="U96" s="4"/>
    </row>
    <row r="97" spans="1:14" s="4" customFormat="1" ht="12" x14ac:dyDescent="0.2">
      <c r="A97" s="184" t="s">
        <v>186</v>
      </c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</row>
    <row r="98" spans="1:14" s="4" customFormat="1" ht="12" x14ac:dyDescent="0.2">
      <c r="A98" s="185" t="s">
        <v>22</v>
      </c>
      <c r="B98" s="185"/>
      <c r="C98" s="185"/>
      <c r="D98" s="10"/>
      <c r="E98" s="10"/>
      <c r="F98" s="21"/>
      <c r="G98" s="186" t="s">
        <v>1</v>
      </c>
      <c r="H98" s="186"/>
      <c r="I98" s="186"/>
      <c r="J98" s="186" t="s">
        <v>178</v>
      </c>
      <c r="K98" s="186"/>
      <c r="L98" s="186"/>
      <c r="M98" s="186"/>
      <c r="N98" s="186"/>
    </row>
  </sheetData>
  <mergeCells count="76">
    <mergeCell ref="N1:V1"/>
    <mergeCell ref="B2:E2"/>
    <mergeCell ref="L2:N2"/>
    <mergeCell ref="B3:G3"/>
    <mergeCell ref="L3:V3"/>
    <mergeCell ref="L4:O4"/>
    <mergeCell ref="B5:E5"/>
    <mergeCell ref="N6:O6"/>
    <mergeCell ref="A12:V12"/>
    <mergeCell ref="A13:V13"/>
    <mergeCell ref="A14:V14"/>
    <mergeCell ref="A15:A18"/>
    <mergeCell ref="B15:B18"/>
    <mergeCell ref="C15:C18"/>
    <mergeCell ref="D15:K15"/>
    <mergeCell ref="L15:M15"/>
    <mergeCell ref="N15:R15"/>
    <mergeCell ref="S15:S18"/>
    <mergeCell ref="T15:T18"/>
    <mergeCell ref="U15:U18"/>
    <mergeCell ref="V15:V18"/>
    <mergeCell ref="D16:D18"/>
    <mergeCell ref="E16:K16"/>
    <mergeCell ref="L16:L18"/>
    <mergeCell ref="M16:M18"/>
    <mergeCell ref="N16:N18"/>
    <mergeCell ref="O16:O18"/>
    <mergeCell ref="P16:P18"/>
    <mergeCell ref="Q16:Q18"/>
    <mergeCell ref="R16:R18"/>
    <mergeCell ref="E17:E18"/>
    <mergeCell ref="F17:F18"/>
    <mergeCell ref="G17:G18"/>
    <mergeCell ref="H17:H18"/>
    <mergeCell ref="I17:J17"/>
    <mergeCell ref="K17:K18"/>
    <mergeCell ref="B20:V20"/>
    <mergeCell ref="B21:V21"/>
    <mergeCell ref="A29:C29"/>
    <mergeCell ref="B30:V30"/>
    <mergeCell ref="A32:C32"/>
    <mergeCell ref="B33:V33"/>
    <mergeCell ref="A35:C35"/>
    <mergeCell ref="B36:V36"/>
    <mergeCell ref="A44:C44"/>
    <mergeCell ref="B45:V45"/>
    <mergeCell ref="A47:C47"/>
    <mergeCell ref="B48:V48"/>
    <mergeCell ref="A50:C50"/>
    <mergeCell ref="B51:V51"/>
    <mergeCell ref="A53:C53"/>
    <mergeCell ref="B54:V54"/>
    <mergeCell ref="A56:C56"/>
    <mergeCell ref="A57:C57"/>
    <mergeCell ref="B58:V58"/>
    <mergeCell ref="B59:V59"/>
    <mergeCell ref="A65:C65"/>
    <mergeCell ref="B66:V66"/>
    <mergeCell ref="A68:C68"/>
    <mergeCell ref="B69:V69"/>
    <mergeCell ref="A71:C71"/>
    <mergeCell ref="B72:V72"/>
    <mergeCell ref="A76:C76"/>
    <mergeCell ref="B77:V77"/>
    <mergeCell ref="A86:C86"/>
    <mergeCell ref="B87:V87"/>
    <mergeCell ref="A97:N97"/>
    <mergeCell ref="A98:C98"/>
    <mergeCell ref="G98:I98"/>
    <mergeCell ref="J98:N98"/>
    <mergeCell ref="B88:V88"/>
    <mergeCell ref="A90:C90"/>
    <mergeCell ref="A91:C91"/>
    <mergeCell ref="A92:C92"/>
    <mergeCell ref="A93:H93"/>
    <mergeCell ref="J93:V93"/>
  </mergeCells>
  <pageMargins left="0.78740157480314965" right="0.19685039370078741" top="0.39370078740157483" bottom="0.39370078740157483" header="0.43307086614173229" footer="0.31496062992125984"/>
  <pageSetup paperSize="9" scale="75" fitToHeight="4" orientation="landscape" r:id="rId1"/>
  <headerFooter differentOddEven="1" differentFirst="1">
    <oddHeader>&amp;C&amp;"Times New Roman,обычный"&amp;9 3
&amp;R&amp;"Times New Roman,обычный"&amp;9Продовження додатка &amp;A</oddHeader>
    <evenHeader>&amp;C&amp;"Times New Roman,обычный"&amp;9 2&amp;R&amp;"Times New Roman,обычный"&amp;9Продовження додатка &amp;A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view="pageBreakPreview" topLeftCell="A52" zoomScale="85" zoomScaleNormal="91" zoomScaleSheetLayoutView="85" zoomScalePageLayoutView="91" workbookViewId="0">
      <selection activeCell="R21" sqref="R21"/>
    </sheetView>
  </sheetViews>
  <sheetFormatPr defaultColWidth="8.85546875" defaultRowHeight="15.75" x14ac:dyDescent="0.2"/>
  <cols>
    <col min="1" max="1" width="4.85546875" style="10" customWidth="1"/>
    <col min="2" max="2" width="28.7109375" style="11" customWidth="1"/>
    <col min="3" max="3" width="7.140625" style="4" customWidth="1"/>
    <col min="4" max="4" width="9.140625" style="132" customWidth="1"/>
    <col min="5" max="5" width="8.7109375" style="132" customWidth="1"/>
    <col min="6" max="6" width="8.42578125" style="4" customWidth="1"/>
    <col min="7" max="7" width="7" style="4" customWidth="1"/>
    <col min="8" max="8" width="10.28515625" style="4" customWidth="1"/>
    <col min="9" max="9" width="8.7109375" style="4" customWidth="1"/>
    <col min="10" max="10" width="7.5703125" style="4" customWidth="1"/>
    <col min="11" max="11" width="6.140625" style="4" customWidth="1"/>
    <col min="12" max="12" width="7.85546875" style="4" customWidth="1"/>
    <col min="13" max="13" width="8.42578125" style="4" customWidth="1"/>
    <col min="14" max="14" width="8.140625" style="4" customWidth="1"/>
    <col min="15" max="16" width="8.42578125" style="4" customWidth="1"/>
    <col min="17" max="17" width="8.140625" style="4" customWidth="1"/>
    <col min="18" max="18" width="6.85546875" style="4" customWidth="1"/>
    <col min="19" max="19" width="8.7109375" style="4" customWidth="1"/>
    <col min="20" max="20" width="9.5703125" style="4" customWidth="1"/>
    <col min="21" max="21" width="9.140625" style="4" customWidth="1"/>
    <col min="22" max="26" width="8.85546875" style="13"/>
    <col min="27" max="16384" width="8.85546875" style="4"/>
  </cols>
  <sheetData>
    <row r="1" spans="1:22" ht="81.75" customHeight="1" x14ac:dyDescent="0.2">
      <c r="L1" s="12"/>
      <c r="M1" s="12"/>
      <c r="N1" s="12"/>
      <c r="O1" s="245" t="s">
        <v>75</v>
      </c>
      <c r="P1" s="245"/>
      <c r="Q1" s="272"/>
      <c r="R1" s="272"/>
      <c r="S1" s="272"/>
      <c r="T1" s="272"/>
      <c r="U1" s="272"/>
    </row>
    <row r="2" spans="1:22" ht="12" x14ac:dyDescent="0.2">
      <c r="B2" s="273" t="s">
        <v>11</v>
      </c>
      <c r="C2" s="273"/>
      <c r="D2" s="273"/>
      <c r="E2" s="273"/>
      <c r="O2" s="274" t="s">
        <v>13</v>
      </c>
      <c r="P2" s="274"/>
      <c r="Q2" s="274"/>
      <c r="R2" s="274"/>
      <c r="S2" s="274"/>
      <c r="T2" s="274"/>
      <c r="U2" s="274"/>
    </row>
    <row r="3" spans="1:22" ht="22.5" customHeight="1" x14ac:dyDescent="0.2">
      <c r="B3" s="275" t="s">
        <v>89</v>
      </c>
      <c r="C3" s="275"/>
      <c r="D3" s="275"/>
      <c r="E3" s="275"/>
      <c r="O3" s="276" t="s">
        <v>85</v>
      </c>
      <c r="P3" s="276"/>
      <c r="Q3" s="276"/>
      <c r="R3" s="276"/>
      <c r="S3" s="276"/>
      <c r="T3" s="276"/>
      <c r="U3" s="276"/>
    </row>
    <row r="4" spans="1:22" ht="12" x14ac:dyDescent="0.2">
      <c r="B4" s="277" t="s">
        <v>12</v>
      </c>
      <c r="C4" s="277"/>
      <c r="D4" s="277"/>
      <c r="E4" s="277"/>
      <c r="O4" s="278" t="s">
        <v>78</v>
      </c>
      <c r="P4" s="278"/>
      <c r="Q4" s="278"/>
      <c r="R4" s="278"/>
      <c r="S4" s="278"/>
      <c r="T4" s="278"/>
      <c r="U4" s="278"/>
    </row>
    <row r="5" spans="1:22" ht="12" x14ac:dyDescent="0.2">
      <c r="B5" s="277"/>
      <c r="C5" s="277"/>
      <c r="D5" s="277"/>
      <c r="E5" s="277"/>
      <c r="O5" s="278"/>
      <c r="P5" s="278"/>
      <c r="Q5" s="278"/>
      <c r="R5" s="278"/>
      <c r="S5" s="278"/>
      <c r="T5" s="278"/>
      <c r="U5" s="278"/>
    </row>
    <row r="6" spans="1:22" ht="12" x14ac:dyDescent="0.2">
      <c r="B6" s="269" t="s">
        <v>77</v>
      </c>
      <c r="C6" s="269"/>
      <c r="D6" s="269"/>
      <c r="E6" s="269"/>
      <c r="O6" s="270" t="s">
        <v>86</v>
      </c>
      <c r="P6" s="270"/>
      <c r="Q6" s="270"/>
      <c r="R6" s="270"/>
      <c r="S6" s="270"/>
      <c r="T6" s="270"/>
      <c r="U6" s="270"/>
    </row>
    <row r="7" spans="1:22" ht="12" x14ac:dyDescent="0.2">
      <c r="B7" s="184" t="s">
        <v>90</v>
      </c>
      <c r="C7" s="184"/>
      <c r="D7" s="184"/>
      <c r="E7" s="184"/>
      <c r="P7" s="16"/>
      <c r="Q7" s="17" t="s">
        <v>1</v>
      </c>
      <c r="S7" s="43" t="s">
        <v>81</v>
      </c>
      <c r="U7" s="43"/>
    </row>
    <row r="8" spans="1:22" x14ac:dyDescent="0.2">
      <c r="B8" s="270" t="s">
        <v>92</v>
      </c>
      <c r="C8" s="270"/>
      <c r="D8" s="270"/>
      <c r="E8" s="132" t="s">
        <v>91</v>
      </c>
      <c r="P8" s="16"/>
      <c r="Q8" s="17"/>
      <c r="S8" s="43"/>
      <c r="U8" s="43"/>
    </row>
    <row r="9" spans="1:22" x14ac:dyDescent="0.2">
      <c r="B9" s="11" t="s">
        <v>93</v>
      </c>
      <c r="L9" s="12"/>
      <c r="M9" s="12"/>
      <c r="N9" s="12"/>
      <c r="O9" s="18"/>
      <c r="P9" s="15" t="s">
        <v>14</v>
      </c>
      <c r="Q9" s="14"/>
      <c r="R9" s="14"/>
      <c r="S9" s="14"/>
      <c r="T9" s="14"/>
      <c r="U9" s="14"/>
    </row>
    <row r="10" spans="1:22" ht="12" x14ac:dyDescent="0.2">
      <c r="A10" s="271" t="s">
        <v>87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</row>
    <row r="11" spans="1:22" ht="12" x14ac:dyDescent="0.2">
      <c r="A11" s="270" t="s">
        <v>88</v>
      </c>
      <c r="B11" s="270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</row>
    <row r="12" spans="1:22" ht="12" x14ac:dyDescent="0.2">
      <c r="A12" s="235" t="s">
        <v>15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</row>
    <row r="13" spans="1:22" ht="28.5" customHeight="1" x14ac:dyDescent="0.2">
      <c r="A13" s="264" t="s">
        <v>0</v>
      </c>
      <c r="B13" s="224" t="s">
        <v>61</v>
      </c>
      <c r="C13" s="264" t="s">
        <v>27</v>
      </c>
      <c r="D13" s="268" t="s">
        <v>59</v>
      </c>
      <c r="E13" s="268"/>
      <c r="F13" s="268"/>
      <c r="G13" s="268"/>
      <c r="H13" s="268"/>
      <c r="I13" s="268"/>
      <c r="J13" s="268"/>
      <c r="K13" s="268"/>
      <c r="L13" s="268" t="s">
        <v>60</v>
      </c>
      <c r="M13" s="268"/>
      <c r="N13" s="268" t="s">
        <v>63</v>
      </c>
      <c r="O13" s="268"/>
      <c r="P13" s="268"/>
      <c r="Q13" s="268"/>
      <c r="R13" s="264" t="s">
        <v>28</v>
      </c>
      <c r="S13" s="264" t="s">
        <v>73</v>
      </c>
      <c r="T13" s="264" t="s">
        <v>72</v>
      </c>
      <c r="U13" s="264" t="s">
        <v>64</v>
      </c>
      <c r="V13" s="195"/>
    </row>
    <row r="14" spans="1:22" ht="12" x14ac:dyDescent="0.2">
      <c r="A14" s="264"/>
      <c r="B14" s="225"/>
      <c r="C14" s="267"/>
      <c r="D14" s="266" t="s">
        <v>6</v>
      </c>
      <c r="E14" s="202" t="s">
        <v>16</v>
      </c>
      <c r="F14" s="202"/>
      <c r="G14" s="202"/>
      <c r="H14" s="202"/>
      <c r="I14" s="202"/>
      <c r="J14" s="202"/>
      <c r="K14" s="202"/>
      <c r="L14" s="264" t="s">
        <v>70</v>
      </c>
      <c r="M14" s="264" t="s">
        <v>71</v>
      </c>
      <c r="N14" s="264" t="s">
        <v>2</v>
      </c>
      <c r="O14" s="264" t="s">
        <v>3</v>
      </c>
      <c r="P14" s="264" t="s">
        <v>4</v>
      </c>
      <c r="Q14" s="264" t="s">
        <v>5</v>
      </c>
      <c r="R14" s="264"/>
      <c r="S14" s="264"/>
      <c r="T14" s="264"/>
      <c r="U14" s="264"/>
      <c r="V14" s="195"/>
    </row>
    <row r="15" spans="1:22" ht="12" x14ac:dyDescent="0.2">
      <c r="A15" s="264"/>
      <c r="B15" s="225"/>
      <c r="C15" s="267"/>
      <c r="D15" s="266"/>
      <c r="E15" s="262" t="s">
        <v>69</v>
      </c>
      <c r="F15" s="263" t="s">
        <v>7</v>
      </c>
      <c r="G15" s="263" t="s">
        <v>74</v>
      </c>
      <c r="H15" s="263" t="s">
        <v>62</v>
      </c>
      <c r="I15" s="264" t="s">
        <v>10</v>
      </c>
      <c r="J15" s="265" t="s">
        <v>23</v>
      </c>
      <c r="K15" s="265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195"/>
    </row>
    <row r="16" spans="1:22" ht="72.75" x14ac:dyDescent="0.2">
      <c r="A16" s="264"/>
      <c r="B16" s="226"/>
      <c r="C16" s="267"/>
      <c r="D16" s="266"/>
      <c r="E16" s="262"/>
      <c r="F16" s="263"/>
      <c r="G16" s="263"/>
      <c r="H16" s="263"/>
      <c r="I16" s="264"/>
      <c r="J16" s="42" t="s">
        <v>9</v>
      </c>
      <c r="K16" s="42" t="s">
        <v>8</v>
      </c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195"/>
    </row>
    <row r="17" spans="1:26" s="11" customFormat="1" x14ac:dyDescent="0.2">
      <c r="A17" s="19">
        <v>1</v>
      </c>
      <c r="B17" s="19">
        <v>2</v>
      </c>
      <c r="C17" s="19">
        <v>3</v>
      </c>
      <c r="D17" s="133">
        <v>4</v>
      </c>
      <c r="E17" s="133">
        <v>5</v>
      </c>
      <c r="F17" s="19">
        <v>7</v>
      </c>
      <c r="G17" s="19">
        <v>8</v>
      </c>
      <c r="H17" s="19">
        <v>9</v>
      </c>
      <c r="I17" s="19">
        <v>10</v>
      </c>
      <c r="J17" s="19">
        <v>11</v>
      </c>
      <c r="K17" s="19">
        <v>12</v>
      </c>
      <c r="L17" s="19">
        <v>13</v>
      </c>
      <c r="M17" s="19">
        <v>14</v>
      </c>
      <c r="N17" s="19">
        <v>15</v>
      </c>
      <c r="O17" s="19">
        <v>16</v>
      </c>
      <c r="P17" s="19">
        <v>17</v>
      </c>
      <c r="Q17" s="19">
        <v>18</v>
      </c>
      <c r="R17" s="19">
        <v>19</v>
      </c>
      <c r="S17" s="19">
        <v>20</v>
      </c>
      <c r="T17" s="19">
        <v>21</v>
      </c>
      <c r="U17" s="19">
        <v>22</v>
      </c>
      <c r="V17" s="3"/>
      <c r="W17" s="3"/>
      <c r="X17" s="3"/>
      <c r="Y17" s="3"/>
      <c r="Z17" s="3"/>
    </row>
    <row r="18" spans="1:26" ht="12" x14ac:dyDescent="0.2">
      <c r="A18" s="20" t="s">
        <v>17</v>
      </c>
      <c r="B18" s="8"/>
      <c r="C18" s="207" t="s">
        <v>79</v>
      </c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1"/>
      <c r="W18" s="21"/>
      <c r="X18" s="21"/>
    </row>
    <row r="19" spans="1:26" ht="12" x14ac:dyDescent="0.2">
      <c r="A19" s="22" t="s">
        <v>41</v>
      </c>
      <c r="B19" s="2"/>
      <c r="C19" s="199" t="s">
        <v>67</v>
      </c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23"/>
      <c r="W19" s="23"/>
      <c r="X19" s="23"/>
    </row>
    <row r="20" spans="1:26" ht="146.25" customHeight="1" x14ac:dyDescent="0.25">
      <c r="A20" s="60" t="s">
        <v>94</v>
      </c>
      <c r="B20" s="179" t="s">
        <v>190</v>
      </c>
      <c r="C20" s="50" t="s">
        <v>196</v>
      </c>
      <c r="D20" s="125">
        <v>260</v>
      </c>
      <c r="E20" s="113">
        <f>D20</f>
        <v>260</v>
      </c>
      <c r="F20" s="172"/>
      <c r="G20" s="172"/>
      <c r="H20" s="172"/>
      <c r="I20" s="172"/>
      <c r="J20" s="172"/>
      <c r="K20" s="172"/>
      <c r="L20" s="113"/>
      <c r="M20" s="172">
        <v>260</v>
      </c>
      <c r="N20" s="113">
        <f>M20</f>
        <v>260</v>
      </c>
      <c r="O20" s="113">
        <v>0</v>
      </c>
      <c r="P20" s="113">
        <v>0</v>
      </c>
      <c r="Q20" s="113">
        <v>0</v>
      </c>
      <c r="R20" s="113">
        <v>0</v>
      </c>
      <c r="S20" s="113">
        <v>0</v>
      </c>
      <c r="T20" s="113">
        <v>0</v>
      </c>
      <c r="U20" s="113">
        <v>0</v>
      </c>
      <c r="V20" s="23"/>
      <c r="W20" s="23"/>
      <c r="X20" s="23"/>
    </row>
    <row r="21" spans="1:26" ht="106.5" customHeight="1" x14ac:dyDescent="0.2">
      <c r="A21" s="60" t="s">
        <v>95</v>
      </c>
      <c r="B21" s="180" t="s">
        <v>191</v>
      </c>
      <c r="C21" s="50" t="s">
        <v>197</v>
      </c>
      <c r="D21" s="125">
        <v>3557.89</v>
      </c>
      <c r="E21" s="113">
        <v>3557.89</v>
      </c>
      <c r="F21" s="172"/>
      <c r="G21" s="172"/>
      <c r="H21" s="172"/>
      <c r="I21" s="172"/>
      <c r="J21" s="172"/>
      <c r="K21" s="172"/>
      <c r="L21" s="113"/>
      <c r="M21" s="172">
        <v>3557.89</v>
      </c>
      <c r="N21" s="113">
        <v>1200</v>
      </c>
      <c r="O21" s="113">
        <v>785.96</v>
      </c>
      <c r="P21" s="113">
        <v>785.96</v>
      </c>
      <c r="Q21" s="113">
        <v>785.96</v>
      </c>
      <c r="R21" s="113">
        <f>D21/U21*12</f>
        <v>74.099195423638832</v>
      </c>
      <c r="S21" s="113">
        <v>68328</v>
      </c>
      <c r="T21" s="113">
        <v>282727.67999999999</v>
      </c>
      <c r="U21" s="113">
        <f>(S21*4.2948+T21)/1000</f>
        <v>576.18277439999997</v>
      </c>
      <c r="V21" s="23"/>
      <c r="W21" s="23"/>
      <c r="X21" s="23"/>
    </row>
    <row r="22" spans="1:26" ht="12.75" x14ac:dyDescent="0.2">
      <c r="A22" s="207" t="s">
        <v>31</v>
      </c>
      <c r="B22" s="207"/>
      <c r="C22" s="207"/>
      <c r="D22" s="134">
        <f>SUM(D20:D21)</f>
        <v>3817.89</v>
      </c>
      <c r="E22" s="134">
        <f ca="1">SUM(E20:E30)</f>
        <v>3817.8850000000011</v>
      </c>
      <c r="F22" s="173"/>
      <c r="G22" s="173"/>
      <c r="H22" s="173"/>
      <c r="I22" s="174"/>
      <c r="J22" s="173"/>
      <c r="K22" s="174"/>
      <c r="L22" s="134"/>
      <c r="M22" s="175">
        <f>SUM(M20:M21)</f>
        <v>3817.89</v>
      </c>
      <c r="N22" s="134">
        <f>SUM(N20:N21)</f>
        <v>1460</v>
      </c>
      <c r="O22" s="134">
        <f>SUM(O20:O21)</f>
        <v>785.96</v>
      </c>
      <c r="P22" s="134">
        <f>SUM(P20:P21)</f>
        <v>785.96</v>
      </c>
      <c r="Q22" s="134">
        <f>SUM(Q20:Q21)</f>
        <v>785.96</v>
      </c>
      <c r="R22" s="113">
        <f>D22/U22*12</f>
        <v>79.514143836924802</v>
      </c>
      <c r="S22" s="134">
        <f>SUM(S20:S21)</f>
        <v>68328</v>
      </c>
      <c r="T22" s="134">
        <f>SUM(T20:T21)</f>
        <v>282727.67999999999</v>
      </c>
      <c r="U22" s="134">
        <f>SUM(U20:U21)</f>
        <v>576.18277439999997</v>
      </c>
      <c r="V22" s="3"/>
      <c r="W22" s="3"/>
      <c r="X22" s="3"/>
    </row>
    <row r="23" spans="1:26" ht="12" x14ac:dyDescent="0.2">
      <c r="A23" s="22" t="s">
        <v>40</v>
      </c>
      <c r="B23" s="2"/>
      <c r="C23" s="199" t="s">
        <v>198</v>
      </c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21"/>
      <c r="W23" s="21"/>
      <c r="X23" s="21"/>
    </row>
    <row r="24" spans="1:26" ht="45" customHeight="1" x14ac:dyDescent="0.2">
      <c r="A24" s="176" t="s">
        <v>182</v>
      </c>
      <c r="B24" s="177" t="s">
        <v>179</v>
      </c>
      <c r="C24" s="172" t="s">
        <v>187</v>
      </c>
      <c r="D24" s="125">
        <v>2000</v>
      </c>
      <c r="E24" s="113"/>
      <c r="F24" s="172"/>
      <c r="G24" s="172"/>
      <c r="H24" s="172"/>
      <c r="I24" s="113">
        <v>2000</v>
      </c>
      <c r="J24" s="172"/>
      <c r="K24" s="172"/>
      <c r="L24" s="113">
        <v>2000</v>
      </c>
      <c r="M24" s="113"/>
      <c r="N24" s="113">
        <v>0</v>
      </c>
      <c r="O24" s="113">
        <v>2000</v>
      </c>
      <c r="P24" s="113">
        <v>0</v>
      </c>
      <c r="Q24" s="113">
        <v>0</v>
      </c>
      <c r="R24" s="113">
        <v>0</v>
      </c>
      <c r="S24" s="113">
        <v>0</v>
      </c>
      <c r="T24" s="113">
        <v>0</v>
      </c>
      <c r="U24" s="113">
        <v>0</v>
      </c>
      <c r="V24" s="23"/>
      <c r="W24" s="23"/>
      <c r="X24" s="23"/>
    </row>
    <row r="25" spans="1:26" ht="12.75" x14ac:dyDescent="0.2">
      <c r="A25" s="260" t="s">
        <v>32</v>
      </c>
      <c r="B25" s="260"/>
      <c r="C25" s="260"/>
      <c r="D25" s="125">
        <f>D24</f>
        <v>2000</v>
      </c>
      <c r="E25" s="178"/>
      <c r="F25" s="173"/>
      <c r="G25" s="173"/>
      <c r="H25" s="173"/>
      <c r="I25" s="113">
        <f>I24</f>
        <v>2000</v>
      </c>
      <c r="J25" s="113">
        <f t="shared" ref="J25:U25" si="0">J24</f>
        <v>0</v>
      </c>
      <c r="K25" s="113"/>
      <c r="L25" s="113">
        <f t="shared" si="0"/>
        <v>2000</v>
      </c>
      <c r="M25" s="113">
        <f t="shared" si="0"/>
        <v>0</v>
      </c>
      <c r="N25" s="113">
        <f t="shared" si="0"/>
        <v>0</v>
      </c>
      <c r="O25" s="113">
        <f t="shared" si="0"/>
        <v>2000</v>
      </c>
      <c r="P25" s="113">
        <f t="shared" si="0"/>
        <v>0</v>
      </c>
      <c r="Q25" s="113">
        <f t="shared" si="0"/>
        <v>0</v>
      </c>
      <c r="R25" s="113">
        <f t="shared" si="0"/>
        <v>0</v>
      </c>
      <c r="S25" s="113">
        <f t="shared" si="0"/>
        <v>0</v>
      </c>
      <c r="T25" s="113">
        <f t="shared" si="0"/>
        <v>0</v>
      </c>
      <c r="U25" s="113">
        <f t="shared" si="0"/>
        <v>0</v>
      </c>
      <c r="V25" s="3"/>
      <c r="W25" s="3"/>
      <c r="X25" s="3"/>
    </row>
    <row r="26" spans="1:26" s="48" customFormat="1" ht="12" x14ac:dyDescent="0.2">
      <c r="A26" s="44" t="s">
        <v>39</v>
      </c>
      <c r="B26" s="45"/>
      <c r="C26" s="261" t="s">
        <v>82</v>
      </c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46"/>
      <c r="W26" s="46"/>
      <c r="X26" s="46"/>
      <c r="Y26" s="47"/>
      <c r="Z26" s="47"/>
    </row>
    <row r="27" spans="1:26" x14ac:dyDescent="0.2">
      <c r="A27" s="29"/>
      <c r="B27" s="24"/>
      <c r="C27" s="26"/>
      <c r="D27" s="136"/>
      <c r="E27" s="135"/>
      <c r="F27" s="9"/>
      <c r="G27" s="9"/>
      <c r="H27" s="9"/>
      <c r="I27" s="9"/>
      <c r="J27" s="9"/>
      <c r="K27" s="9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1"/>
      <c r="W27" s="21"/>
      <c r="X27" s="21"/>
    </row>
    <row r="28" spans="1:26" x14ac:dyDescent="0.2">
      <c r="A28" s="207" t="s">
        <v>33</v>
      </c>
      <c r="B28" s="207"/>
      <c r="C28" s="207"/>
      <c r="D28" s="135"/>
      <c r="E28" s="135"/>
      <c r="F28" s="24"/>
      <c r="G28" s="24"/>
      <c r="H28" s="24"/>
      <c r="I28" s="24"/>
      <c r="J28" s="24"/>
      <c r="K28" s="24"/>
      <c r="L28" s="26"/>
      <c r="M28" s="26"/>
      <c r="N28" s="24"/>
      <c r="O28" s="24"/>
      <c r="P28" s="24"/>
      <c r="Q28" s="24"/>
      <c r="R28" s="24"/>
      <c r="S28" s="24"/>
      <c r="T28" s="24"/>
      <c r="U28" s="24"/>
      <c r="V28" s="27"/>
      <c r="W28" s="27"/>
      <c r="X28" s="27"/>
    </row>
    <row r="29" spans="1:26" ht="12" x14ac:dyDescent="0.2">
      <c r="A29" s="22" t="s">
        <v>34</v>
      </c>
      <c r="B29" s="28"/>
      <c r="C29" s="202" t="s">
        <v>24</v>
      </c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7"/>
      <c r="W29" s="27"/>
      <c r="X29" s="27"/>
    </row>
    <row r="30" spans="1:26" ht="51" x14ac:dyDescent="0.2">
      <c r="A30" s="176" t="s">
        <v>137</v>
      </c>
      <c r="B30" s="177" t="s">
        <v>180</v>
      </c>
      <c r="C30" s="172" t="s">
        <v>189</v>
      </c>
      <c r="D30" s="125">
        <v>17000</v>
      </c>
      <c r="E30" s="113"/>
      <c r="F30" s="172"/>
      <c r="G30" s="172"/>
      <c r="H30" s="172"/>
      <c r="I30" s="113">
        <v>17000</v>
      </c>
      <c r="J30" s="172"/>
      <c r="K30" s="113"/>
      <c r="L30" s="172"/>
      <c r="M30" s="113">
        <f>D30</f>
        <v>17000</v>
      </c>
      <c r="N30" s="113">
        <v>2000</v>
      </c>
      <c r="O30" s="113">
        <v>5000</v>
      </c>
      <c r="P30" s="113">
        <v>5000</v>
      </c>
      <c r="Q30" s="113">
        <v>5000</v>
      </c>
      <c r="R30" s="113">
        <v>0</v>
      </c>
      <c r="S30" s="113">
        <v>0</v>
      </c>
      <c r="T30" s="113">
        <v>0</v>
      </c>
      <c r="U30" s="113">
        <v>0</v>
      </c>
      <c r="V30" s="23"/>
      <c r="W30" s="23"/>
      <c r="X30" s="23"/>
    </row>
    <row r="31" spans="1:26" ht="12.75" x14ac:dyDescent="0.2">
      <c r="A31" s="260" t="s">
        <v>35</v>
      </c>
      <c r="B31" s="260"/>
      <c r="C31" s="260"/>
      <c r="D31" s="125">
        <v>17000</v>
      </c>
      <c r="E31" s="134"/>
      <c r="F31" s="59"/>
      <c r="G31" s="59"/>
      <c r="H31" s="59"/>
      <c r="I31" s="59">
        <f>I30</f>
        <v>17000</v>
      </c>
      <c r="J31" s="59"/>
      <c r="K31" s="59"/>
      <c r="L31" s="59"/>
      <c r="M31" s="59">
        <f>SUM(M24:M30)</f>
        <v>17000</v>
      </c>
      <c r="N31" s="59">
        <f>N30</f>
        <v>2000</v>
      </c>
      <c r="O31" s="59">
        <f>O30</f>
        <v>5000</v>
      </c>
      <c r="P31" s="59">
        <f>P30</f>
        <v>5000</v>
      </c>
      <c r="Q31" s="59">
        <f>Q30</f>
        <v>5000</v>
      </c>
      <c r="R31" s="113">
        <v>0</v>
      </c>
      <c r="S31" s="113">
        <v>0</v>
      </c>
      <c r="T31" s="113">
        <v>0</v>
      </c>
      <c r="U31" s="113">
        <v>0</v>
      </c>
      <c r="V31" s="21"/>
      <c r="W31" s="21"/>
      <c r="X31" s="21"/>
    </row>
    <row r="32" spans="1:26" ht="12" x14ac:dyDescent="0.2">
      <c r="A32" s="22" t="s">
        <v>37</v>
      </c>
      <c r="B32" s="202" t="s">
        <v>65</v>
      </c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3"/>
      <c r="W32" s="3"/>
      <c r="X32" s="3"/>
    </row>
    <row r="33" spans="1:24" x14ac:dyDescent="0.2">
      <c r="A33" s="5"/>
      <c r="B33" s="2"/>
      <c r="C33" s="30"/>
      <c r="D33" s="133"/>
      <c r="E33" s="135"/>
      <c r="F33" s="9"/>
      <c r="G33" s="9"/>
      <c r="H33" s="9"/>
      <c r="I33" s="9"/>
      <c r="J33" s="9"/>
      <c r="K33" s="9"/>
      <c r="L33" s="31"/>
      <c r="M33" s="31"/>
      <c r="N33" s="31"/>
      <c r="O33" s="30"/>
      <c r="P33" s="30"/>
      <c r="Q33" s="30"/>
      <c r="R33" s="30"/>
      <c r="S33" s="30"/>
      <c r="T33" s="30"/>
      <c r="U33" s="30"/>
      <c r="V33" s="21"/>
      <c r="W33" s="21"/>
      <c r="X33" s="21"/>
    </row>
    <row r="34" spans="1:24" x14ac:dyDescent="0.2">
      <c r="A34" s="207" t="s">
        <v>36</v>
      </c>
      <c r="B34" s="202"/>
      <c r="C34" s="202"/>
      <c r="D34" s="136"/>
      <c r="E34" s="135"/>
      <c r="F34" s="24"/>
      <c r="G34" s="24"/>
      <c r="H34" s="24"/>
      <c r="I34" s="24"/>
      <c r="J34" s="24"/>
      <c r="K34" s="24"/>
      <c r="L34" s="26"/>
      <c r="M34" s="26"/>
      <c r="N34" s="26"/>
      <c r="O34" s="24"/>
      <c r="P34" s="24"/>
      <c r="Q34" s="24"/>
      <c r="R34" s="24"/>
      <c r="S34" s="24"/>
      <c r="T34" s="30"/>
      <c r="U34" s="30"/>
      <c r="V34" s="27"/>
      <c r="W34" s="27"/>
      <c r="X34" s="27"/>
    </row>
    <row r="35" spans="1:24" ht="12" x14ac:dyDescent="0.2">
      <c r="A35" s="22" t="s">
        <v>47</v>
      </c>
      <c r="B35" s="202" t="s">
        <v>19</v>
      </c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7"/>
      <c r="W35" s="27"/>
      <c r="X35" s="27"/>
    </row>
    <row r="36" spans="1:24" x14ac:dyDescent="0.2">
      <c r="A36" s="5"/>
      <c r="B36" s="2"/>
      <c r="C36" s="30"/>
      <c r="D36" s="133"/>
      <c r="E36" s="135"/>
      <c r="F36" s="9"/>
      <c r="G36" s="9"/>
      <c r="H36" s="9"/>
      <c r="I36" s="9"/>
      <c r="J36" s="9"/>
      <c r="K36" s="9"/>
      <c r="L36" s="31"/>
      <c r="M36" s="31"/>
      <c r="N36" s="30"/>
      <c r="O36" s="30"/>
      <c r="P36" s="30"/>
      <c r="Q36" s="30"/>
      <c r="R36" s="30"/>
      <c r="S36" s="30"/>
      <c r="T36" s="31"/>
      <c r="U36" s="31"/>
      <c r="V36" s="27"/>
      <c r="W36" s="27"/>
      <c r="X36" s="27"/>
    </row>
    <row r="37" spans="1:24" s="13" customFormat="1" x14ac:dyDescent="0.2">
      <c r="A37" s="207" t="s">
        <v>38</v>
      </c>
      <c r="B37" s="207"/>
      <c r="C37" s="207"/>
      <c r="D37" s="135"/>
      <c r="E37" s="135"/>
      <c r="F37" s="24"/>
      <c r="G37" s="24"/>
      <c r="H37" s="24"/>
      <c r="I37" s="24"/>
      <c r="J37" s="24"/>
      <c r="K37" s="24"/>
      <c r="L37" s="26"/>
      <c r="M37" s="26"/>
      <c r="N37" s="24"/>
      <c r="O37" s="24"/>
      <c r="P37" s="24"/>
      <c r="Q37" s="24"/>
      <c r="R37" s="24"/>
      <c r="S37" s="30"/>
      <c r="T37" s="30"/>
      <c r="U37" s="30"/>
      <c r="V37" s="27"/>
      <c r="W37" s="27"/>
      <c r="X37" s="27"/>
    </row>
    <row r="38" spans="1:24" s="13" customFormat="1" ht="12" x14ac:dyDescent="0.2">
      <c r="A38" s="22" t="s">
        <v>48</v>
      </c>
      <c r="B38" s="28"/>
      <c r="C38" s="199" t="s">
        <v>18</v>
      </c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</row>
    <row r="39" spans="1:24" s="13" customFormat="1" x14ac:dyDescent="0.2">
      <c r="A39" s="5"/>
      <c r="B39" s="2"/>
      <c r="C39" s="30"/>
      <c r="D39" s="133"/>
      <c r="E39" s="135"/>
      <c r="F39" s="9"/>
      <c r="G39" s="9"/>
      <c r="H39" s="9"/>
      <c r="I39" s="9"/>
      <c r="J39" s="9"/>
      <c r="K39" s="9"/>
      <c r="L39" s="31"/>
      <c r="M39" s="31"/>
      <c r="N39" s="31"/>
      <c r="O39" s="30"/>
      <c r="P39" s="30"/>
      <c r="Q39" s="30"/>
      <c r="R39" s="30"/>
      <c r="S39" s="30"/>
      <c r="T39" s="30"/>
      <c r="U39" s="30"/>
      <c r="V39" s="27"/>
      <c r="W39" s="27"/>
      <c r="X39" s="27"/>
    </row>
    <row r="40" spans="1:24" s="13" customFormat="1" x14ac:dyDescent="0.2">
      <c r="A40" s="207" t="s">
        <v>49</v>
      </c>
      <c r="B40" s="202"/>
      <c r="C40" s="202"/>
      <c r="D40" s="136"/>
      <c r="E40" s="135"/>
      <c r="F40" s="24"/>
      <c r="G40" s="24"/>
      <c r="H40" s="24"/>
      <c r="I40" s="24"/>
      <c r="J40" s="24"/>
      <c r="K40" s="24"/>
      <c r="L40" s="26"/>
      <c r="M40" s="26"/>
      <c r="N40" s="26"/>
      <c r="O40" s="24"/>
      <c r="P40" s="24"/>
      <c r="Q40" s="24"/>
      <c r="R40" s="24"/>
      <c r="S40" s="24"/>
      <c r="T40" s="30"/>
      <c r="U40" s="30"/>
      <c r="V40" s="3"/>
      <c r="W40" s="3"/>
      <c r="X40" s="3"/>
    </row>
    <row r="41" spans="1:24" s="13" customFormat="1" x14ac:dyDescent="0.2">
      <c r="A41" s="25"/>
      <c r="B41" s="25"/>
      <c r="C41" s="25"/>
      <c r="D41" s="136"/>
      <c r="E41" s="136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3"/>
      <c r="W41" s="3"/>
      <c r="X41" s="3"/>
    </row>
    <row r="42" spans="1:24" s="13" customFormat="1" ht="12" x14ac:dyDescent="0.2">
      <c r="A42" s="5" t="s">
        <v>50</v>
      </c>
      <c r="B42" s="2"/>
      <c r="C42" s="202" t="s">
        <v>20</v>
      </c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</row>
    <row r="43" spans="1:24" s="13" customFormat="1" x14ac:dyDescent="0.2">
      <c r="A43" s="5"/>
      <c r="B43" s="2"/>
      <c r="C43" s="30"/>
      <c r="D43" s="133"/>
      <c r="E43" s="135"/>
      <c r="F43" s="9"/>
      <c r="G43" s="9"/>
      <c r="H43" s="9"/>
      <c r="I43" s="9"/>
      <c r="J43" s="9"/>
      <c r="K43" s="9"/>
      <c r="L43" s="9"/>
      <c r="M43" s="9"/>
      <c r="N43" s="30"/>
      <c r="O43" s="30"/>
      <c r="P43" s="30"/>
      <c r="Q43" s="30"/>
      <c r="R43" s="30"/>
      <c r="S43" s="30"/>
      <c r="T43" s="30"/>
      <c r="U43" s="30"/>
      <c r="V43" s="27"/>
      <c r="W43" s="27"/>
      <c r="X43" s="27"/>
    </row>
    <row r="44" spans="1:24" s="13" customFormat="1" x14ac:dyDescent="0.2">
      <c r="A44" s="207" t="s">
        <v>51</v>
      </c>
      <c r="B44" s="207"/>
      <c r="C44" s="207"/>
      <c r="D44" s="135"/>
      <c r="E44" s="135"/>
      <c r="F44" s="24"/>
      <c r="G44" s="24"/>
      <c r="H44" s="24"/>
      <c r="I44" s="24"/>
      <c r="J44" s="24"/>
      <c r="K44" s="24"/>
      <c r="L44" s="26"/>
      <c r="M44" s="26"/>
      <c r="N44" s="24"/>
      <c r="O44" s="24"/>
      <c r="P44" s="24"/>
      <c r="Q44" s="24"/>
      <c r="R44" s="24"/>
      <c r="S44" s="26"/>
      <c r="T44" s="26"/>
      <c r="U44" s="26"/>
      <c r="V44" s="3"/>
      <c r="W44" s="3"/>
      <c r="X44" s="3"/>
    </row>
    <row r="45" spans="1:24" s="13" customFormat="1" ht="12.75" x14ac:dyDescent="0.2">
      <c r="A45" s="207" t="s">
        <v>25</v>
      </c>
      <c r="B45" s="207"/>
      <c r="C45" s="207"/>
      <c r="D45" s="137">
        <f>D22+D25+D31</f>
        <v>22817.89</v>
      </c>
      <c r="E45" s="137">
        <f ca="1">E22</f>
        <v>3817.8850000000011</v>
      </c>
      <c r="F45" s="30"/>
      <c r="G45" s="30"/>
      <c r="H45" s="30"/>
      <c r="I45" s="62">
        <f>I22+I25+I31</f>
        <v>19000</v>
      </c>
      <c r="J45" s="30"/>
      <c r="K45" s="62"/>
      <c r="L45" s="62">
        <f>L22+L25+L31</f>
        <v>2000</v>
      </c>
      <c r="M45" s="62">
        <f>M22+M25+M31</f>
        <v>20817.89</v>
      </c>
      <c r="N45" s="62">
        <f t="shared" ref="N45:U45" si="1">N22+N25+N31</f>
        <v>3460</v>
      </c>
      <c r="O45" s="62">
        <f t="shared" si="1"/>
        <v>7785.96</v>
      </c>
      <c r="P45" s="62">
        <f t="shared" si="1"/>
        <v>5785.96</v>
      </c>
      <c r="Q45" s="62">
        <f t="shared" si="1"/>
        <v>5785.96</v>
      </c>
      <c r="R45" s="62">
        <f t="shared" si="1"/>
        <v>79.514143836924802</v>
      </c>
      <c r="S45" s="62">
        <f t="shared" si="1"/>
        <v>68328</v>
      </c>
      <c r="T45" s="62">
        <f t="shared" si="1"/>
        <v>282727.67999999999</v>
      </c>
      <c r="U45" s="62">
        <f t="shared" si="1"/>
        <v>576.18277439999997</v>
      </c>
      <c r="V45" s="27"/>
      <c r="W45" s="27"/>
      <c r="X45" s="27"/>
    </row>
    <row r="46" spans="1:24" s="13" customFormat="1" ht="12" x14ac:dyDescent="0.2">
      <c r="A46" s="32" t="s">
        <v>21</v>
      </c>
      <c r="B46" s="33"/>
      <c r="C46" s="257" t="s">
        <v>80</v>
      </c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9"/>
      <c r="V46" s="27"/>
      <c r="W46" s="27"/>
      <c r="X46" s="27"/>
    </row>
    <row r="47" spans="1:24" s="13" customFormat="1" ht="12" x14ac:dyDescent="0.2">
      <c r="A47" s="5" t="s">
        <v>42</v>
      </c>
      <c r="B47" s="34"/>
      <c r="C47" s="196" t="s">
        <v>67</v>
      </c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8"/>
      <c r="V47" s="3"/>
      <c r="W47" s="3"/>
      <c r="X47" s="3"/>
    </row>
    <row r="48" spans="1:24" s="13" customFormat="1" ht="150.75" customHeight="1" x14ac:dyDescent="0.25">
      <c r="A48" s="61" t="s">
        <v>101</v>
      </c>
      <c r="B48" s="179" t="s">
        <v>190</v>
      </c>
      <c r="C48" s="50" t="s">
        <v>192</v>
      </c>
      <c r="D48" s="138">
        <v>40</v>
      </c>
      <c r="E48" s="113">
        <f>D48</f>
        <v>40</v>
      </c>
      <c r="F48" s="50"/>
      <c r="G48" s="50"/>
      <c r="H48" s="50"/>
      <c r="I48" s="50"/>
      <c r="J48" s="50"/>
      <c r="K48" s="50"/>
      <c r="L48" s="50"/>
      <c r="M48" s="94">
        <f>D48</f>
        <v>40</v>
      </c>
      <c r="N48" s="94">
        <f>M48</f>
        <v>40</v>
      </c>
      <c r="O48" s="94">
        <v>0</v>
      </c>
      <c r="P48" s="94">
        <v>0</v>
      </c>
      <c r="Q48" s="94">
        <v>0</v>
      </c>
      <c r="R48" s="94">
        <v>0</v>
      </c>
      <c r="S48" s="94">
        <v>0</v>
      </c>
      <c r="T48" s="94">
        <v>0</v>
      </c>
      <c r="U48" s="94">
        <v>0</v>
      </c>
      <c r="V48" s="3"/>
      <c r="W48" s="3"/>
      <c r="X48" s="3"/>
    </row>
    <row r="49" spans="1:24" s="13" customFormat="1" ht="106.5" customHeight="1" x14ac:dyDescent="0.2">
      <c r="A49" s="61" t="s">
        <v>102</v>
      </c>
      <c r="B49" s="180" t="s">
        <v>191</v>
      </c>
      <c r="C49" s="50" t="s">
        <v>188</v>
      </c>
      <c r="D49" s="138">
        <v>3035.7</v>
      </c>
      <c r="E49" s="113">
        <f>D49</f>
        <v>3035.7</v>
      </c>
      <c r="F49" s="50"/>
      <c r="G49" s="50"/>
      <c r="H49" s="50"/>
      <c r="I49" s="50"/>
      <c r="J49" s="50"/>
      <c r="K49" s="50"/>
      <c r="L49" s="50"/>
      <c r="M49" s="94">
        <f>D49</f>
        <v>3035.7</v>
      </c>
      <c r="N49" s="94">
        <v>0</v>
      </c>
      <c r="O49" s="94">
        <v>1011.9</v>
      </c>
      <c r="P49" s="94">
        <v>1011.9</v>
      </c>
      <c r="Q49" s="94">
        <v>1011.9</v>
      </c>
      <c r="R49" s="113">
        <f>D49/U49*12</f>
        <v>48.461998962338193</v>
      </c>
      <c r="S49" s="94">
        <v>0</v>
      </c>
      <c r="T49" s="94">
        <v>751690</v>
      </c>
      <c r="U49" s="113">
        <f>(S49*4.2948+T49)/1000</f>
        <v>751.69</v>
      </c>
      <c r="V49" s="3"/>
      <c r="W49" s="3"/>
      <c r="X49" s="3"/>
    </row>
    <row r="50" spans="1:24" s="13" customFormat="1" ht="12.75" x14ac:dyDescent="0.2">
      <c r="A50" s="193" t="s">
        <v>44</v>
      </c>
      <c r="B50" s="193"/>
      <c r="C50" s="193"/>
      <c r="D50" s="134">
        <f>SUM(D48:D49)</f>
        <v>3075.7</v>
      </c>
      <c r="E50" s="134">
        <f>SUM(E48:E49)</f>
        <v>3075.7</v>
      </c>
      <c r="F50" s="9"/>
      <c r="G50" s="9"/>
      <c r="H50" s="9"/>
      <c r="I50" s="9"/>
      <c r="J50" s="9"/>
      <c r="K50" s="9"/>
      <c r="L50" s="9"/>
      <c r="M50" s="59">
        <f t="shared" ref="M50:U50" si="2">SUM(M48:M49)</f>
        <v>3075.7</v>
      </c>
      <c r="N50" s="59">
        <f t="shared" si="2"/>
        <v>40</v>
      </c>
      <c r="O50" s="59">
        <f t="shared" si="2"/>
        <v>1011.9</v>
      </c>
      <c r="P50" s="59">
        <f t="shared" si="2"/>
        <v>1011.9</v>
      </c>
      <c r="Q50" s="59">
        <f t="shared" si="2"/>
        <v>1011.9</v>
      </c>
      <c r="R50" s="59">
        <f t="shared" si="2"/>
        <v>48.461998962338193</v>
      </c>
      <c r="S50" s="59">
        <f t="shared" si="2"/>
        <v>0</v>
      </c>
      <c r="T50" s="59">
        <f t="shared" si="2"/>
        <v>751690</v>
      </c>
      <c r="U50" s="59">
        <f t="shared" si="2"/>
        <v>751.69</v>
      </c>
      <c r="V50" s="27"/>
      <c r="W50" s="27"/>
      <c r="X50" s="27"/>
    </row>
    <row r="51" spans="1:24" s="13" customFormat="1" ht="12" x14ac:dyDescent="0.2">
      <c r="A51" s="5" t="s">
        <v>43</v>
      </c>
      <c r="B51" s="196" t="s">
        <v>68</v>
      </c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8"/>
      <c r="V51" s="3"/>
      <c r="W51" s="3"/>
      <c r="X51" s="3"/>
    </row>
    <row r="52" spans="1:24" s="13" customFormat="1" x14ac:dyDescent="0.2">
      <c r="A52" s="5"/>
      <c r="B52" s="2"/>
      <c r="C52" s="24"/>
      <c r="D52" s="135"/>
      <c r="E52" s="135"/>
      <c r="F52" s="9"/>
      <c r="G52" s="9"/>
      <c r="H52" s="9"/>
      <c r="I52" s="9"/>
      <c r="J52" s="9"/>
      <c r="K52" s="9"/>
      <c r="L52" s="26"/>
      <c r="M52" s="26"/>
      <c r="N52" s="26"/>
      <c r="O52" s="24"/>
      <c r="P52" s="24"/>
      <c r="Q52" s="24"/>
      <c r="R52" s="35"/>
      <c r="S52" s="35"/>
      <c r="T52" s="24"/>
      <c r="U52" s="24"/>
      <c r="V52" s="3"/>
      <c r="W52" s="3"/>
      <c r="X52" s="3"/>
    </row>
    <row r="53" spans="1:24" s="13" customFormat="1" x14ac:dyDescent="0.2">
      <c r="A53" s="190" t="s">
        <v>45</v>
      </c>
      <c r="B53" s="191"/>
      <c r="C53" s="192"/>
      <c r="D53" s="139"/>
      <c r="E53" s="135"/>
      <c r="F53" s="24"/>
      <c r="G53" s="24"/>
      <c r="H53" s="24"/>
      <c r="I53" s="24"/>
      <c r="J53" s="24"/>
      <c r="K53" s="24"/>
      <c r="L53" s="26"/>
      <c r="M53" s="26"/>
      <c r="N53" s="26"/>
      <c r="O53" s="24"/>
      <c r="P53" s="24"/>
      <c r="Q53" s="24"/>
      <c r="R53" s="30"/>
      <c r="S53" s="30"/>
      <c r="T53" s="30"/>
      <c r="U53" s="30"/>
    </row>
    <row r="54" spans="1:24" s="13" customFormat="1" ht="12" x14ac:dyDescent="0.2">
      <c r="A54" s="36" t="s">
        <v>52</v>
      </c>
      <c r="B54" s="187" t="s">
        <v>65</v>
      </c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9"/>
    </row>
    <row r="55" spans="1:24" s="13" customFormat="1" x14ac:dyDescent="0.2">
      <c r="A55" s="5"/>
      <c r="B55" s="2"/>
      <c r="C55" s="24"/>
      <c r="D55" s="135"/>
      <c r="E55" s="135"/>
      <c r="F55" s="9"/>
      <c r="G55" s="9"/>
      <c r="H55" s="9"/>
      <c r="I55" s="9"/>
      <c r="J55" s="9"/>
      <c r="K55" s="9"/>
      <c r="L55" s="26"/>
      <c r="M55" s="26"/>
      <c r="N55" s="26"/>
      <c r="O55" s="24"/>
      <c r="P55" s="24"/>
      <c r="Q55" s="24"/>
      <c r="R55" s="30"/>
      <c r="S55" s="30"/>
      <c r="T55" s="25"/>
      <c r="U55" s="25"/>
    </row>
    <row r="56" spans="1:24" s="13" customFormat="1" x14ac:dyDescent="0.2">
      <c r="A56" s="207" t="s">
        <v>53</v>
      </c>
      <c r="B56" s="207"/>
      <c r="C56" s="207"/>
      <c r="D56" s="136"/>
      <c r="E56" s="135"/>
      <c r="F56" s="24"/>
      <c r="G56" s="24"/>
      <c r="H56" s="24"/>
      <c r="I56" s="24"/>
      <c r="J56" s="24"/>
      <c r="K56" s="24"/>
      <c r="L56" s="26"/>
      <c r="M56" s="26"/>
      <c r="N56" s="26"/>
      <c r="O56" s="24"/>
      <c r="P56" s="24"/>
      <c r="Q56" s="24"/>
      <c r="R56" s="30"/>
      <c r="S56" s="30"/>
      <c r="T56" s="25"/>
      <c r="U56" s="25"/>
    </row>
    <row r="57" spans="1:24" s="13" customFormat="1" ht="12" x14ac:dyDescent="0.2">
      <c r="A57" s="22" t="s">
        <v>46</v>
      </c>
      <c r="B57" s="254" t="s">
        <v>19</v>
      </c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6"/>
      <c r="V57" s="3"/>
      <c r="W57" s="3"/>
      <c r="X57" s="3"/>
    </row>
    <row r="58" spans="1:24" s="13" customFormat="1" x14ac:dyDescent="0.2">
      <c r="A58" s="19"/>
      <c r="B58" s="37"/>
      <c r="C58" s="37"/>
      <c r="D58" s="140"/>
      <c r="E58" s="135"/>
      <c r="F58" s="9"/>
      <c r="G58" s="9"/>
      <c r="H58" s="9"/>
      <c r="I58" s="9"/>
      <c r="J58" s="9"/>
      <c r="K58" s="9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"/>
      <c r="W58" s="3"/>
      <c r="X58" s="3"/>
    </row>
    <row r="59" spans="1:24" s="13" customFormat="1" x14ac:dyDescent="0.2">
      <c r="A59" s="190" t="s">
        <v>54</v>
      </c>
      <c r="B59" s="191"/>
      <c r="C59" s="192"/>
      <c r="D59" s="136"/>
      <c r="E59" s="135"/>
      <c r="F59" s="24"/>
      <c r="G59" s="24"/>
      <c r="H59" s="24"/>
      <c r="I59" s="24"/>
      <c r="J59" s="24"/>
      <c r="K59" s="24"/>
      <c r="L59" s="26"/>
      <c r="M59" s="26"/>
      <c r="N59" s="26"/>
      <c r="O59" s="24"/>
      <c r="P59" s="24"/>
      <c r="Q59" s="24"/>
      <c r="R59" s="30"/>
      <c r="S59" s="30"/>
      <c r="T59" s="25"/>
      <c r="U59" s="25"/>
    </row>
    <row r="60" spans="1:24" s="13" customFormat="1" ht="12" x14ac:dyDescent="0.2">
      <c r="A60" s="38" t="s">
        <v>55</v>
      </c>
      <c r="B60" s="187" t="s">
        <v>18</v>
      </c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9"/>
    </row>
    <row r="61" spans="1:24" s="13" customFormat="1" x14ac:dyDescent="0.2">
      <c r="A61" s="22"/>
      <c r="B61" s="28"/>
      <c r="C61" s="30"/>
      <c r="D61" s="133"/>
      <c r="E61" s="135"/>
      <c r="F61" s="9"/>
      <c r="G61" s="9"/>
      <c r="H61" s="9"/>
      <c r="I61" s="9"/>
      <c r="J61" s="9"/>
      <c r="K61" s="9"/>
      <c r="L61" s="31"/>
      <c r="M61" s="31"/>
      <c r="N61" s="31"/>
      <c r="O61" s="30"/>
      <c r="P61" s="30"/>
      <c r="Q61" s="30"/>
      <c r="R61" s="24"/>
      <c r="S61" s="24"/>
      <c r="T61" s="30"/>
      <c r="U61" s="30"/>
    </row>
    <row r="62" spans="1:24" s="13" customFormat="1" x14ac:dyDescent="0.2">
      <c r="A62" s="190" t="s">
        <v>56</v>
      </c>
      <c r="B62" s="191"/>
      <c r="C62" s="192"/>
      <c r="D62" s="139"/>
      <c r="E62" s="135"/>
      <c r="F62" s="9"/>
      <c r="G62" s="9"/>
      <c r="H62" s="9"/>
      <c r="I62" s="9"/>
      <c r="J62" s="9"/>
      <c r="K62" s="9"/>
      <c r="L62" s="26"/>
      <c r="M62" s="26"/>
      <c r="N62" s="26"/>
      <c r="O62" s="24"/>
      <c r="P62" s="24"/>
      <c r="Q62" s="24"/>
      <c r="R62" s="30"/>
      <c r="S62" s="30"/>
      <c r="T62" s="39"/>
      <c r="U62" s="39"/>
    </row>
    <row r="63" spans="1:24" s="13" customFormat="1" x14ac:dyDescent="0.2">
      <c r="A63" s="25"/>
      <c r="B63" s="25"/>
      <c r="C63" s="25"/>
      <c r="D63" s="136"/>
      <c r="E63" s="136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</row>
    <row r="64" spans="1:24" s="13" customFormat="1" ht="12" x14ac:dyDescent="0.2">
      <c r="A64" s="28" t="s">
        <v>57</v>
      </c>
      <c r="B64" s="187" t="s">
        <v>20</v>
      </c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9"/>
    </row>
    <row r="65" spans="1:21" s="13" customFormat="1" x14ac:dyDescent="0.2">
      <c r="A65" s="24"/>
      <c r="B65" s="25"/>
      <c r="C65" s="25"/>
      <c r="D65" s="141"/>
      <c r="E65" s="135"/>
      <c r="F65" s="9"/>
      <c r="G65" s="9"/>
      <c r="H65" s="9"/>
      <c r="I65" s="9"/>
      <c r="J65" s="9"/>
      <c r="K65" s="9"/>
      <c r="L65" s="40"/>
      <c r="M65" s="40"/>
      <c r="N65" s="40"/>
      <c r="O65" s="40"/>
      <c r="P65" s="40"/>
      <c r="Q65" s="40"/>
      <c r="R65" s="40"/>
      <c r="S65" s="40"/>
      <c r="T65" s="40"/>
      <c r="U65" s="40"/>
    </row>
    <row r="66" spans="1:21" s="13" customFormat="1" x14ac:dyDescent="0.2">
      <c r="A66" s="190" t="s">
        <v>58</v>
      </c>
      <c r="B66" s="191"/>
      <c r="C66" s="192"/>
      <c r="D66" s="141"/>
      <c r="E66" s="142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</row>
    <row r="67" spans="1:21" s="13" customFormat="1" ht="12.75" x14ac:dyDescent="0.2">
      <c r="A67" s="190" t="s">
        <v>26</v>
      </c>
      <c r="B67" s="191"/>
      <c r="C67" s="192"/>
      <c r="D67" s="137">
        <f>D50</f>
        <v>3075.7</v>
      </c>
      <c r="E67" s="137">
        <f>E50</f>
        <v>3075.7</v>
      </c>
      <c r="F67" s="30"/>
      <c r="G67" s="30"/>
      <c r="H67" s="30"/>
      <c r="I67" s="30"/>
      <c r="J67" s="30"/>
      <c r="K67" s="30"/>
      <c r="L67" s="31"/>
      <c r="M67" s="62">
        <f>M50</f>
        <v>3075.7</v>
      </c>
      <c r="N67" s="62">
        <f>N50</f>
        <v>40</v>
      </c>
      <c r="O67" s="62">
        <f>O50</f>
        <v>1011.9</v>
      </c>
      <c r="P67" s="62">
        <f>P50</f>
        <v>1011.9</v>
      </c>
      <c r="Q67" s="62">
        <f>Q50</f>
        <v>1011.9</v>
      </c>
      <c r="R67" s="25"/>
      <c r="S67" s="25"/>
      <c r="T67" s="25"/>
      <c r="U67" s="25"/>
    </row>
    <row r="68" spans="1:21" s="13" customFormat="1" ht="12.75" x14ac:dyDescent="0.2">
      <c r="A68" s="208" t="s">
        <v>66</v>
      </c>
      <c r="B68" s="209"/>
      <c r="C68" s="210"/>
      <c r="D68" s="137">
        <f>D45+D67</f>
        <v>25893.59</v>
      </c>
      <c r="E68" s="137">
        <f ca="1">E45+E67</f>
        <v>6893.5800000000008</v>
      </c>
      <c r="F68" s="9"/>
      <c r="G68" s="9"/>
      <c r="H68" s="9"/>
      <c r="I68" s="62">
        <f>I45+I67</f>
        <v>19000</v>
      </c>
      <c r="J68" s="9"/>
      <c r="K68" s="62">
        <f t="shared" ref="K68:U68" si="3">K45+K67</f>
        <v>0</v>
      </c>
      <c r="L68" s="62">
        <f t="shared" si="3"/>
        <v>2000</v>
      </c>
      <c r="M68" s="62">
        <f t="shared" si="3"/>
        <v>23893.59</v>
      </c>
      <c r="N68" s="62">
        <f t="shared" si="3"/>
        <v>3500</v>
      </c>
      <c r="O68" s="62">
        <f t="shared" si="3"/>
        <v>8797.86</v>
      </c>
      <c r="P68" s="62">
        <f t="shared" si="3"/>
        <v>6797.86</v>
      </c>
      <c r="Q68" s="62">
        <f t="shared" si="3"/>
        <v>6797.86</v>
      </c>
      <c r="R68" s="62">
        <f t="shared" si="3"/>
        <v>79.514143836924802</v>
      </c>
      <c r="S68" s="62">
        <f t="shared" si="3"/>
        <v>68328</v>
      </c>
      <c r="T68" s="62">
        <f t="shared" si="3"/>
        <v>282727.67999999999</v>
      </c>
      <c r="U68" s="62">
        <f t="shared" si="3"/>
        <v>576.18277439999997</v>
      </c>
    </row>
    <row r="69" spans="1:21" s="13" customFormat="1" x14ac:dyDescent="0.2">
      <c r="A69" s="3" t="s">
        <v>29</v>
      </c>
      <c r="B69" s="6"/>
      <c r="C69" s="6"/>
      <c r="D69" s="143"/>
      <c r="E69" s="143"/>
      <c r="F69" s="7"/>
      <c r="G69" s="7"/>
      <c r="H69" s="7"/>
      <c r="I69" s="7"/>
      <c r="J69" s="4"/>
      <c r="K69" s="4"/>
      <c r="L69" s="252"/>
      <c r="M69" s="252"/>
      <c r="N69" s="4"/>
      <c r="O69" s="4"/>
      <c r="P69" s="4"/>
      <c r="Q69" s="4"/>
      <c r="R69" s="4"/>
      <c r="S69" s="4"/>
      <c r="T69" s="3"/>
      <c r="U69" s="4"/>
    </row>
    <row r="70" spans="1:21" s="13" customFormat="1" x14ac:dyDescent="0.2">
      <c r="A70" s="41" t="s">
        <v>83</v>
      </c>
      <c r="B70" s="3"/>
      <c r="C70" s="27"/>
      <c r="D70" s="144"/>
      <c r="E70" s="144"/>
      <c r="F70" s="27"/>
      <c r="G70" s="27"/>
      <c r="H70" s="27"/>
      <c r="I70" s="27"/>
      <c r="J70" s="27"/>
      <c r="K70" s="27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 s="13" customFormat="1" x14ac:dyDescent="0.2">
      <c r="A71" s="41" t="s">
        <v>84</v>
      </c>
      <c r="B71" s="41"/>
      <c r="C71" s="27"/>
      <c r="D71" s="144"/>
      <c r="E71" s="144"/>
      <c r="F71" s="27"/>
      <c r="G71" s="27"/>
      <c r="H71" s="27"/>
      <c r="I71" s="27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s="13" customFormat="1" x14ac:dyDescent="0.2">
      <c r="A72" s="253"/>
      <c r="B72" s="253"/>
      <c r="C72" s="253"/>
      <c r="D72" s="253"/>
      <c r="E72" s="132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s="13" customFormat="1" ht="12" x14ac:dyDescent="0.2">
      <c r="A73" s="184" t="s">
        <v>185</v>
      </c>
      <c r="B73" s="184"/>
      <c r="C73" s="184"/>
      <c r="D73" s="184"/>
      <c r="E73" s="184"/>
      <c r="F73" s="184"/>
      <c r="G73" s="184"/>
      <c r="H73" s="184"/>
      <c r="I73" s="184"/>
      <c r="J73" s="184"/>
      <c r="K73" s="18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s="13" customFormat="1" ht="12" x14ac:dyDescent="0.2">
      <c r="A74" s="251" t="s">
        <v>22</v>
      </c>
      <c r="B74" s="251"/>
      <c r="C74" s="251"/>
      <c r="D74" s="184" t="s">
        <v>30</v>
      </c>
      <c r="E74" s="184"/>
      <c r="F74" s="184"/>
      <c r="G74" s="184" t="s">
        <v>76</v>
      </c>
      <c r="H74" s="184"/>
      <c r="I74" s="184"/>
      <c r="J74" s="49"/>
      <c r="K74" s="49"/>
      <c r="L74" s="4"/>
      <c r="M74" s="4"/>
      <c r="N74" s="4"/>
      <c r="O74" s="4"/>
      <c r="P74" s="4"/>
      <c r="Q74" s="4"/>
      <c r="R74" s="4"/>
      <c r="S74" s="4"/>
      <c r="T74" s="4"/>
      <c r="U74" s="4"/>
    </row>
  </sheetData>
  <mergeCells count="78">
    <mergeCell ref="O1:U1"/>
    <mergeCell ref="B2:E2"/>
    <mergeCell ref="O2:U2"/>
    <mergeCell ref="B3:E3"/>
    <mergeCell ref="O3:U3"/>
    <mergeCell ref="B4:E5"/>
    <mergeCell ref="O4:U5"/>
    <mergeCell ref="B6:E6"/>
    <mergeCell ref="O6:U6"/>
    <mergeCell ref="B7:E7"/>
    <mergeCell ref="B8:D8"/>
    <mergeCell ref="A10:U10"/>
    <mergeCell ref="A11:U11"/>
    <mergeCell ref="A12:U12"/>
    <mergeCell ref="A13:A16"/>
    <mergeCell ref="B13:B16"/>
    <mergeCell ref="C13:C16"/>
    <mergeCell ref="D13:K13"/>
    <mergeCell ref="L13:M13"/>
    <mergeCell ref="N13:Q13"/>
    <mergeCell ref="R13:R16"/>
    <mergeCell ref="S13:S16"/>
    <mergeCell ref="T13:T16"/>
    <mergeCell ref="U13:U16"/>
    <mergeCell ref="V13:V16"/>
    <mergeCell ref="D14:D16"/>
    <mergeCell ref="E14:K14"/>
    <mergeCell ref="L14:L16"/>
    <mergeCell ref="M14:M16"/>
    <mergeCell ref="N14:N16"/>
    <mergeCell ref="O14:O16"/>
    <mergeCell ref="P14:P16"/>
    <mergeCell ref="Q14:Q16"/>
    <mergeCell ref="E15:E16"/>
    <mergeCell ref="F15:F16"/>
    <mergeCell ref="G15:G16"/>
    <mergeCell ref="H15:H16"/>
    <mergeCell ref="I15:I16"/>
    <mergeCell ref="J15:K15"/>
    <mergeCell ref="C18:U18"/>
    <mergeCell ref="C19:U19"/>
    <mergeCell ref="A22:C22"/>
    <mergeCell ref="C23:U23"/>
    <mergeCell ref="A25:C25"/>
    <mergeCell ref="C26:U26"/>
    <mergeCell ref="A28:C28"/>
    <mergeCell ref="C29:U29"/>
    <mergeCell ref="A31:C31"/>
    <mergeCell ref="B32:U32"/>
    <mergeCell ref="A34:C34"/>
    <mergeCell ref="B35:U35"/>
    <mergeCell ref="A37:C37"/>
    <mergeCell ref="C38:U38"/>
    <mergeCell ref="A40:C40"/>
    <mergeCell ref="C42:U42"/>
    <mergeCell ref="A44:C44"/>
    <mergeCell ref="A45:C45"/>
    <mergeCell ref="C46:U46"/>
    <mergeCell ref="C47:U47"/>
    <mergeCell ref="A50:C50"/>
    <mergeCell ref="B51:U51"/>
    <mergeCell ref="A53:C53"/>
    <mergeCell ref="B54:U54"/>
    <mergeCell ref="L69:M69"/>
    <mergeCell ref="A72:D72"/>
    <mergeCell ref="A73:K73"/>
    <mergeCell ref="A56:C56"/>
    <mergeCell ref="B57:U57"/>
    <mergeCell ref="A59:C59"/>
    <mergeCell ref="B60:U60"/>
    <mergeCell ref="A62:C62"/>
    <mergeCell ref="B64:U64"/>
    <mergeCell ref="A74:C74"/>
    <mergeCell ref="D74:F74"/>
    <mergeCell ref="G74:I74"/>
    <mergeCell ref="A66:C66"/>
    <mergeCell ref="A67:C67"/>
    <mergeCell ref="A68:C68"/>
  </mergeCells>
  <pageMargins left="0.98425196850393704" right="0.39370078740157483" top="0.39370078740157483" bottom="0.39370078740157483" header="0.43307086614173229" footer="0.51181102362204722"/>
  <pageSetup paperSize="9" scale="70" fitToHeight="4" orientation="landscape" r:id="rId1"/>
  <headerFooter differentOddEven="1" differentFirst="1">
    <oddHeader>&amp;C&amp;"Times New Roman,обычный"&amp;9&amp;P/&amp;N&amp;"Arial Cyr,обычный"&amp;10
&amp;R&amp;"Times New Roman,обычный"Продовження додатка  &amp;A</oddHeader>
    <evenHeader>&amp;C&amp;"Times New Roman,обычный"&amp;9 2&amp;R&amp;"Times New Roman,обычный"&amp;9Продовження додатка  &amp;A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4</vt:lpstr>
      <vt:lpstr>5</vt:lpstr>
      <vt:lpstr>'4'!Заголовки_для_печати</vt:lpstr>
      <vt:lpstr>'5'!Заголовки_для_печати</vt:lpstr>
      <vt:lpstr>'4'!Область_печати</vt:lpstr>
      <vt:lpstr>'5'!Область_печати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2022-02-16T09:28:40Z</cp:lastPrinted>
  <dcterms:created xsi:type="dcterms:W3CDTF">2011-09-13T12:33:42Z</dcterms:created>
  <dcterms:modified xsi:type="dcterms:W3CDTF">2022-02-16T09:39:22Z</dcterms:modified>
</cp:coreProperties>
</file>